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600" windowHeight="9240" activeTab="0"/>
  </bookViews>
  <sheets>
    <sheet name="Brother Dafydd" sheetId="1" r:id="rId1"/>
    <sheet name="Ability Scores" sheetId="2" r:id="rId2"/>
    <sheet name="Equipment" sheetId="3" r:id="rId3"/>
    <sheet name="Experience" sheetId="4" r:id="rId4"/>
    <sheet name="Magical Items" sheetId="5" r:id="rId5"/>
    <sheet name="Proficiencies" sheetId="6" r:id="rId6"/>
    <sheet name="Saving Throws" sheetId="7" r:id="rId7"/>
    <sheet name="Scrolls" sheetId="8" r:id="rId8"/>
    <sheet name="Spells" sheetId="9" r:id="rId9"/>
    <sheet name="Turning" sheetId="10" r:id="rId10"/>
    <sheet name="Weapons" sheetId="11" r:id="rId11"/>
    <sheet name="Base Stats" sheetId="12" r:id="rId12"/>
  </sheets>
  <definedNames>
    <definedName name="_xlnm._FilterDatabase" localSheetId="7" hidden="1">'Scrolls'!$A$2:$I$2</definedName>
    <definedName name="_xlnm._FilterDatabase" localSheetId="8" hidden="1">'Spells'!$A$2:$I$209</definedName>
    <definedName name="Equipment">'Equipment'!$A$1</definedName>
    <definedName name="Experience">'Experience'!$A$1</definedName>
    <definedName name="Magical">'Magical Items'!$A$1</definedName>
    <definedName name="Proficiencies">'Proficiencies'!$A$1</definedName>
    <definedName name="Scrolls">'Scrolls'!$A$1</definedName>
    <definedName name="Turning">'Turning'!$A$2</definedName>
    <definedName name="Weapons">'Weapons'!$A$1</definedName>
  </definedNames>
  <calcPr fullCalcOnLoad="1"/>
</workbook>
</file>

<file path=xl/comments8.xml><?xml version="1.0" encoding="utf-8"?>
<comments xmlns="http://schemas.openxmlformats.org/spreadsheetml/2006/main">
  <authors>
    <author>Owen</author>
  </authors>
  <commentList>
    <comment ref="B3" authorId="0">
      <text>
        <r>
          <rPr>
            <b/>
            <sz val="9"/>
            <rFont val="Tahoma"/>
            <family val="0"/>
          </rPr>
          <t>Owen:</t>
        </r>
        <r>
          <rPr>
            <sz val="9"/>
            <rFont val="Tahoma"/>
            <family val="0"/>
          </rPr>
          <t xml:space="preserve">
By employing a part water spell, the priest is able to cause water or similar liquid to move apart, thus forming a trough. The depth and length of the trough created by the spell depends on the level of the priest. A trough 3' deep/lvl, but 30 yds wide, by 20 yds/lvl long is created. The trough remains as long as the spell lasts or until the priest who cast it opts to end its effects. Existing currents appear to flow through the parted water, although swimming creatures and physical objects such as boats do not enter the rift without strenuous and deliberate effort. If cast underwater, this spell creates an air cylinder of appropriate length and diameter. If cast directly on a water elemental or other water-based creature, the creature receives 4d8 points of damage and must roll a successful saving throw vs spell or flee in panic for 3d4 rds.
The material component of this spell is the priest's holy symbol.</t>
        </r>
      </text>
    </comment>
  </commentList>
</comments>
</file>

<file path=xl/comments9.xml><?xml version="1.0" encoding="utf-8"?>
<comments xmlns="http://schemas.openxmlformats.org/spreadsheetml/2006/main">
  <authors>
    <author>Owen</author>
  </authors>
  <commentList>
    <comment ref="B6" authorId="0">
      <text>
        <r>
          <rPr>
            <b/>
            <sz val="9"/>
            <rFont val="Tahoma"/>
            <family val="2"/>
          </rPr>
          <t>Owen:</t>
        </r>
        <r>
          <rPr>
            <sz val="9"/>
            <rFont val="Tahoma"/>
            <family val="2"/>
          </rPr>
          <t xml:space="preserve">
Upon uttering the bless spell, the caster raises the morale of friendly creatures and any </t>
        </r>
        <r>
          <rPr>
            <b/>
            <sz val="9"/>
            <rFont val="Tahoma"/>
            <family val="2"/>
          </rPr>
          <t>saving throw rolls they make against fear effects by +1</t>
        </r>
        <r>
          <rPr>
            <sz val="9"/>
            <rFont val="Tahoma"/>
            <family val="2"/>
          </rPr>
          <t xml:space="preserve">. Furthermore, it raises their </t>
        </r>
        <r>
          <rPr>
            <b/>
            <sz val="9"/>
            <rFont val="Tahoma"/>
            <family val="2"/>
          </rPr>
          <t>attack dice rolls by +1</t>
        </r>
        <r>
          <rPr>
            <sz val="9"/>
            <rFont val="Tahoma"/>
            <family val="2"/>
          </rPr>
          <t xml:space="preserve">. A blessing, however, affects only those not already engaged in melee combat. The caster determines at what range (up to 60 yds) he will cast the spell. At the instant the spell is completed, it affects all creatures in a 50' cube centered on the point selected by the caster (thus, affected creatures leaving the area are still subject to the spell's effect; those entering the area after the casting is completed are not).
A second use of this spell is to </t>
        </r>
        <r>
          <rPr>
            <b/>
            <sz val="9"/>
            <rFont val="Tahoma"/>
            <family val="2"/>
          </rPr>
          <t>bless a single item</t>
        </r>
        <r>
          <rPr>
            <sz val="9"/>
            <rFont val="Tahoma"/>
            <family val="2"/>
          </rPr>
          <t xml:space="preserve"> (for example, a crossbow bolt for use against a rakshasa). The weight of the item is limited to one pound per caster level and the effect lasts until the item is used or the spell duration ends.
Multiple bless spells are not cumulative. In addition to the verbal and somatic gesture components, the bless spell requires holy water.</t>
        </r>
      </text>
    </comment>
    <comment ref="B14" authorId="0">
      <text>
        <r>
          <rPr>
            <b/>
            <sz val="9"/>
            <rFont val="Tahoma"/>
            <family val="0"/>
          </rPr>
          <t>Owen:</t>
        </r>
        <r>
          <rPr>
            <sz val="9"/>
            <rFont val="Tahoma"/>
            <family val="0"/>
          </rPr>
          <t xml:space="preserve">
Using this spell, </t>
        </r>
        <r>
          <rPr>
            <b/>
            <sz val="9"/>
            <rFont val="Tahoma"/>
            <family val="2"/>
          </rPr>
          <t>3 to 5 priests combine their abilities</t>
        </r>
        <r>
          <rPr>
            <sz val="9"/>
            <rFont val="Tahoma"/>
            <family val="0"/>
          </rPr>
          <t xml:space="preserve"> so that one of them casts spells and turns undead at an enhanced level. The highest level priest (or one of them is 2 or more are tied for highest) stands alone, while the others join hands in a surrounding circle. The central priest casts the combine spell. He </t>
        </r>
        <r>
          <rPr>
            <b/>
            <sz val="9"/>
            <rFont val="Tahoma"/>
            <family val="2"/>
          </rPr>
          <t>temporarily gains one level for each priest in the circle, up to a maximum gain of 4 levels</t>
        </r>
        <r>
          <rPr>
            <sz val="9"/>
            <rFont val="Tahoma"/>
            <family val="0"/>
          </rPr>
          <t>. The level increase affects turning undead and spell details that vary with the caster's level. Note that the central priest gains no additional spells and that the group is limited to his currently memorised spells.
The encircling priests must concentrate on maintaining the combine effect. They lose all AC bonuses for shield and dexterity. If any of them has his concentration broken, the combine spell ends immediately. If the combine spell is broken while the central priest is in the act of casting a spell, that spell is ruined just as if the caster was disturbed. Spells cast in combination have the full enhanced effect, even if the combine is broken before the duration of the enhanced spell ends. Note that the combination is not broken if only the central caster is disturbed.</t>
        </r>
      </text>
    </comment>
    <comment ref="B15" authorId="0">
      <text>
        <r>
          <rPr>
            <b/>
            <sz val="9"/>
            <rFont val="Tahoma"/>
            <family val="2"/>
          </rPr>
          <t>Owen:</t>
        </r>
        <r>
          <rPr>
            <sz val="9"/>
            <rFont val="Tahoma"/>
            <family val="2"/>
          </rPr>
          <t xml:space="preserve">
This spell enables the priest to </t>
        </r>
        <r>
          <rPr>
            <b/>
            <sz val="9"/>
            <rFont val="Tahoma"/>
            <family val="2"/>
          </rPr>
          <t>command another creature with a single word</t>
        </r>
        <r>
          <rPr>
            <sz val="9"/>
            <rFont val="Tahoma"/>
            <family val="2"/>
          </rPr>
          <t xml:space="preserve">. The command </t>
        </r>
        <r>
          <rPr>
            <b/>
            <sz val="9"/>
            <rFont val="Tahoma"/>
            <family val="2"/>
          </rPr>
          <t>must be uttered in a language understood by the creature</t>
        </r>
        <r>
          <rPr>
            <sz val="9"/>
            <rFont val="Tahoma"/>
            <family val="2"/>
          </rPr>
          <t xml:space="preserve">. The subject will obey to the best of his/its ability only as long as the command is absolutely clear and unequivocal; hence a command of "Suicide!" is ignored. A command to "Die!" causes the creature to fall in a faint or cataceptic state for one round, but thereafter the creature revives and is alive and well. Typical commands are back, halt, flee, run, stop, fall, go, leave, surrender, sleep, rest, etc. </t>
        </r>
        <r>
          <rPr>
            <b/>
            <sz val="9"/>
            <rFont val="Tahoma"/>
            <family val="2"/>
          </rPr>
          <t>No command affects a creature for more than one round; undead are not affected at all</t>
        </r>
        <r>
          <rPr>
            <sz val="9"/>
            <rFont val="Tahoma"/>
            <family val="2"/>
          </rPr>
          <t>. Creatures with Intelligence of 13 (high) or more, or those with 6 or more HD/Levels are entitled to a saving throw v Spells, adjusted for Wisdom.</t>
        </r>
      </text>
    </comment>
    <comment ref="B21" authorId="0">
      <text>
        <r>
          <rPr>
            <b/>
            <sz val="9"/>
            <rFont val="Tahoma"/>
            <family val="2"/>
          </rPr>
          <t>Owen:</t>
        </r>
        <r>
          <rPr>
            <sz val="9"/>
            <rFont val="Tahoma"/>
            <family val="2"/>
          </rPr>
          <t xml:space="preserve">
When the priest casts a create water spell, </t>
        </r>
        <r>
          <rPr>
            <b/>
            <sz val="9"/>
            <rFont val="Tahoma"/>
            <family val="2"/>
          </rPr>
          <t>up to 4 gallons of water are generated for every experience level of the caster</t>
        </r>
        <r>
          <rPr>
            <sz val="9"/>
            <rFont val="Tahoma"/>
            <family val="2"/>
          </rPr>
          <t xml:space="preserve">. The water is clean and drinkable, like rain water. The created water can be dispelled within a round of its creation, otherwise its magic fades, leaving normal water that can be used, spilled, evaporated, etc.
</t>
        </r>
        <r>
          <rPr>
            <b/>
            <sz val="9"/>
            <rFont val="Tahoma"/>
            <family val="2"/>
          </rPr>
          <t>Reversing the spell obliterates without a trace (no vapour, mist, fog, or steam) a like quantity of water</t>
        </r>
        <r>
          <rPr>
            <sz val="9"/>
            <rFont val="Tahoma"/>
            <family val="2"/>
          </rPr>
          <t>. Water can be created or destroyed in an area as small as will actually contain the liquid, or in an area as large as 27 cu feet.
The spell requires at least a drop of water to create, or a pinch of dust to destroy, water.
Note that water can neither be created or destroyed within a creature. For reference purposes, water weighs about 8.5 pounds per gallon, and a cubic foot of water weighs approximately 64 pounds.</t>
        </r>
      </text>
    </comment>
    <comment ref="B22" authorId="0">
      <text>
        <r>
          <rPr>
            <b/>
            <sz val="9"/>
            <rFont val="Tahoma"/>
            <family val="2"/>
          </rPr>
          <t>Owen:</t>
        </r>
        <r>
          <rPr>
            <sz val="9"/>
            <rFont val="Tahoma"/>
            <family val="2"/>
          </rPr>
          <t xml:space="preserve">
When casting this spell and laying his hand upon a creature, the priest causes </t>
        </r>
        <r>
          <rPr>
            <b/>
            <sz val="9"/>
            <rFont val="Tahoma"/>
            <family val="2"/>
          </rPr>
          <t>1d8 points of wound or other injury damage to the creature's body to be healed</t>
        </r>
        <r>
          <rPr>
            <sz val="9"/>
            <rFont val="Tahoma"/>
            <family val="2"/>
          </rPr>
          <t>. This healing cannot affect creatures without corporeal bodies, nor can it cure wounds of creatures not living or of extraplanar origin.
The reversed spell, cause light wounds, operates in the same manner, inflicting 1d8 points of damage. If a creature is avoiding this touch, an attack roll is needed to determine if the priest's hand strikes the opponent and causes such a wound.
Curing is permanent only insofar as the creature does not sustain further damage; caused wounds will heal - or can be cured - just as any normal injury.</t>
        </r>
      </text>
    </comment>
    <comment ref="B24" authorId="0">
      <text>
        <r>
          <rPr>
            <b/>
            <sz val="9"/>
            <rFont val="Tahoma"/>
            <family val="2"/>
          </rPr>
          <t>Owen:</t>
        </r>
        <r>
          <rPr>
            <sz val="9"/>
            <rFont val="Tahoma"/>
            <family val="2"/>
          </rPr>
          <t xml:space="preserve">
This spell </t>
        </r>
        <r>
          <rPr>
            <b/>
            <sz val="9"/>
            <rFont val="Tahoma"/>
            <family val="2"/>
          </rPr>
          <t>discovers emanations of evil</t>
        </r>
        <r>
          <rPr>
            <sz val="9"/>
            <rFont val="Tahoma"/>
            <family val="2"/>
          </rPr>
          <t>, or of good in the case of the reverse spell, from any creature, object, or area. Character alignment, however, is revealed only under unusual circumstances: characters who are strongly aligned, who do not stray from their faith, and who are of at least 9th level might radiate good or evil if intent upon appropriate actions. Powerful monsters, such as rakshasas or ki-rin, send forth emanations of evil of good, even if polymorphed. Aligned undead radiate evil, for it is this power and negative force that enable them to continue existing. An evilly cursed object or unholy water radiates evil, but a hidden trap or an unintelligent viper does not.
The degree of evil (faint, moderate, strong, overwhelming) and possibly its general nature (expectant, malignant, gloating, etc) can be noted. If the evil is overwhelming, the priest has a 10% chance per level of detecting its general bent (lawful, neutral, chaotic). The duration of a detect evil (or detect good) spell is one turn plus 5 rds per level of the priest. The spell has a path of detection 10' wide in the direction in which the priest is facing. The priest must concentrate - stop, have quiet, and intently seek to detect the aura - for at least one round to receive a reading.
The spell requires the use of the priest's holy symbol as its material component, with the priest holding it before him.</t>
        </r>
      </text>
    </comment>
    <comment ref="B26" authorId="0">
      <text>
        <r>
          <rPr>
            <b/>
            <sz val="9"/>
            <rFont val="Tahoma"/>
            <family val="2"/>
          </rPr>
          <t>Owen:</t>
        </r>
        <r>
          <rPr>
            <sz val="9"/>
            <rFont val="Tahoma"/>
            <family val="2"/>
          </rPr>
          <t xml:space="preserve">
This spell enables the priest to </t>
        </r>
        <r>
          <rPr>
            <b/>
            <sz val="9"/>
            <rFont val="Tahoma"/>
            <family val="2"/>
          </rPr>
          <t>determine if an object has been poisoned or is poisonous</t>
        </r>
        <r>
          <rPr>
            <sz val="9"/>
            <rFont val="Tahoma"/>
            <family val="2"/>
          </rPr>
          <t xml:space="preserve">. One object, or a 5 foot cubic mass, can be checked per round. The priest has a </t>
        </r>
        <r>
          <rPr>
            <b/>
            <sz val="9"/>
            <rFont val="Tahoma"/>
            <family val="2"/>
          </rPr>
          <t>5% chance per level of determining the exact type of poison</t>
        </r>
        <r>
          <rPr>
            <sz val="9"/>
            <rFont val="Tahoma"/>
            <family val="2"/>
          </rPr>
          <t>.
The material component is a strip of specially blessed vellum, which turns black if poison is present.</t>
        </r>
      </text>
    </comment>
    <comment ref="B28" authorId="0">
      <text>
        <r>
          <rPr>
            <b/>
            <sz val="9"/>
            <rFont val="Tahoma"/>
            <family val="2"/>
          </rPr>
          <t>Owen:</t>
        </r>
        <r>
          <rPr>
            <sz val="9"/>
            <rFont val="Tahoma"/>
            <family val="2"/>
          </rPr>
          <t xml:space="preserve">
Upon casting this spell, the caster is able to </t>
        </r>
        <r>
          <rPr>
            <b/>
            <sz val="9"/>
            <rFont val="Tahoma"/>
            <family val="2"/>
          </rPr>
          <t>detect snares, pits, deadfalls and similar hazards along a 10' wide by 40' long path</t>
        </r>
        <r>
          <rPr>
            <sz val="9"/>
            <rFont val="Tahoma"/>
            <family val="2"/>
          </rPr>
          <t>. Such hazards include simple pits, deadfalls, snares of wilderness creatures, and primitive traps constructed of natural materials. The spell is directional - the caster must face the desired direction to determine if a pit exists or a trap is laid in that direction. The caster experiences a feeling of danger from the direction of a detected hazard, which increases as the danger is approached. The caster learns the general nature of the danger but not its exact operation, nor how to disarm it. Close examination, however, enables the caster to sense what intended actions might trigger it. The spell detects certain natural hazards - quicksand, sinkholes, or unsafe walls of natural rock. Other hazards, such as a cavern that floods during rain, an unsafe construction, or a naturally poisonous plant are not revealed. The spell does not detect magical traps (other than tip and snare); nor those that are mechanically complex, nor does it detect snares or deadfalls that have been rendered safe or inactive.
The caster must have his holy symbol to complete the spell.</t>
        </r>
      </text>
    </comment>
    <comment ref="B36" authorId="0">
      <text>
        <r>
          <rPr>
            <b/>
            <sz val="9"/>
            <rFont val="Tahoma"/>
            <family val="2"/>
          </rPr>
          <t>Owen:</t>
        </r>
        <r>
          <rPr>
            <sz val="9"/>
            <rFont val="Tahoma"/>
            <family val="2"/>
          </rPr>
          <t xml:space="preserve">
The creature receiving this spell is </t>
        </r>
        <r>
          <rPr>
            <b/>
            <sz val="9"/>
            <rFont val="Tahoma"/>
            <family val="2"/>
          </rPr>
          <t>protected from normal extremes of cold or heat</t>
        </r>
        <r>
          <rPr>
            <sz val="9"/>
            <rFont val="Tahoma"/>
            <family val="2"/>
          </rPr>
          <t xml:space="preserve"> (depending on which application the priest selects at the time of casting). The creature can stand unprotected in temperatures as low as -30F or as high as 130F (depending on application) with no ill effect. Temperatures beyond these limits inflict 1 point of damage per hour of exposure for every degree beyond the limit. The spell is immediately cancelled if the recipient is affected by any non-normal heat or cold, such as magic, breath weapons, and so on. The cancellation occurs regardless of the application and regardless of whether a heat or cold effect hits the character (hot or cold cancels it). The recipient of the spell does not suffer the first 10 points of damage (after saving throws) from the heat or cold during the round in which the spell is broken. The spell ends instantly if either resist fire or resist cold is cast upon the recipient.</t>
        </r>
      </text>
    </comment>
    <comment ref="B42" authorId="0">
      <text>
        <r>
          <rPr>
            <b/>
            <sz val="9"/>
            <rFont val="Tahoma"/>
            <family val="2"/>
          </rPr>
          <t>Owen:</t>
        </r>
        <r>
          <rPr>
            <sz val="9"/>
            <rFont val="Tahoma"/>
            <family val="2"/>
          </rPr>
          <t xml:space="preserve">
This spell </t>
        </r>
        <r>
          <rPr>
            <b/>
            <sz val="9"/>
            <rFont val="Tahoma"/>
            <family val="2"/>
          </rPr>
          <t>causes affected undead to lose track of and ignore the warded creature for the duration of the spell</t>
        </r>
        <r>
          <rPr>
            <sz val="9"/>
            <rFont val="Tahoma"/>
            <family val="2"/>
          </rPr>
          <t>. Undead of 4 or fewer HD are automatically affected, but those with more HD receive a saving throw v Spell to avoid the effect. Note that a priest protected by this spell cannot turn affected undead. The spell ends immediately if the recipient makes any attack, although casting spells such as cure light wounds, augury or chant does not end the ward.
The material component is the priest's holy symbol.</t>
        </r>
      </text>
    </comment>
    <comment ref="B47" authorId="0">
      <text>
        <r>
          <rPr>
            <b/>
            <sz val="9"/>
            <rFont val="Tahoma"/>
            <family val="0"/>
          </rPr>
          <t>Owen:</t>
        </r>
        <r>
          <rPr>
            <sz val="9"/>
            <rFont val="Tahoma"/>
            <family val="0"/>
          </rPr>
          <t xml:space="preserve">
This spell causes a </t>
        </r>
        <r>
          <rPr>
            <b/>
            <sz val="9"/>
            <rFont val="Tahoma"/>
            <family val="2"/>
          </rPr>
          <t>luminous glow within 20' of the spell's centre</t>
        </r>
        <r>
          <rPr>
            <sz val="9"/>
            <rFont val="Tahoma"/>
            <family val="0"/>
          </rPr>
          <t xml:space="preserve">. The area of light thus caused is equal in brightness to torchlight. Objects in darkness beyond this sphere can be seen, at best, as vague and shadowy shapes. The spell is centred on a point selected by the caster, and he must have a line of sight or unobstructed path to that point when the spell is cast. Light can spring from air, rock, metal, wood or almost any similar substance. The effect is immobile unless it is specifically centred on a movable object or mobile creature. If this spell is cast upon a creature, any applicable magic resistance and saving throws must be rolled. Successful resistance negates the spell, while a successful saving throw indicates that the spell is centred immediately behind the creature, rather than on the creature itself. </t>
        </r>
        <r>
          <rPr>
            <b/>
            <sz val="9"/>
            <rFont val="Tahoma"/>
            <family val="2"/>
          </rPr>
          <t>A light spell centred on the visual organs of a creature blinds it, reducing its attack and saving throw rolls by 4 and worsening its AC by 4</t>
        </r>
        <r>
          <rPr>
            <sz val="9"/>
            <rFont val="Tahoma"/>
            <family val="0"/>
          </rPr>
          <t>. The caster can extinguish the light at any time by uttering a single word. Light spells are not cumulative - multiple castings do not provide a brighter light.
A light spell cast directly against a darkness spell cancels both.</t>
        </r>
      </text>
    </comment>
    <comment ref="B49" authorId="0">
      <text>
        <r>
          <rPr>
            <b/>
            <sz val="9"/>
            <rFont val="Tahoma"/>
            <family val="2"/>
          </rPr>
          <t>Owen:</t>
        </r>
        <r>
          <rPr>
            <sz val="9"/>
            <rFont val="Tahoma"/>
            <family val="2"/>
          </rPr>
          <t xml:space="preserve">
By using this spell, the priest can </t>
        </r>
        <r>
          <rPr>
            <b/>
            <sz val="9"/>
            <rFont val="Tahoma"/>
            <family val="2"/>
          </rPr>
          <t>temporarily enchant up to 3 small pebbles</t>
        </r>
        <r>
          <rPr>
            <sz val="9"/>
            <rFont val="Tahoma"/>
            <family val="2"/>
          </rPr>
          <t xml:space="preserve">, no larger than sling bullets. The magical stones can then be hurled or slung at an opponent. If hurled, they can be thrown up to 90', and all three can be thrown in one round. The character using them must roll normally to hit, although the magic of the stones enables any character to be proficient with them. The stones are considered </t>
        </r>
        <r>
          <rPr>
            <b/>
            <sz val="9"/>
            <rFont val="Tahoma"/>
            <family val="2"/>
          </rPr>
          <t>+1 weapons for determining if a creature can be struck</t>
        </r>
        <r>
          <rPr>
            <sz val="9"/>
            <rFont val="Tahoma"/>
            <family val="2"/>
          </rPr>
          <t>, although they do not have an attack or damage bonus. Each stone that hits</t>
        </r>
        <r>
          <rPr>
            <b/>
            <sz val="9"/>
            <rFont val="Tahoma"/>
            <family val="2"/>
          </rPr>
          <t xml:space="preserve"> inflicts 1d4 points of damage, 2d4 points against undead</t>
        </r>
        <r>
          <rPr>
            <sz val="9"/>
            <rFont val="Tahoma"/>
            <family val="2"/>
          </rPr>
          <t>. The magic in each stone lasts for 30 rds or until used.
The material components are the priest's holy symbol and 3 small pebbles, unworked by tools or magic of any type.</t>
        </r>
      </text>
    </comment>
    <comment ref="B58" authorId="0">
      <text>
        <r>
          <rPr>
            <b/>
            <sz val="9"/>
            <rFont val="Tahoma"/>
            <family val="2"/>
          </rPr>
          <t>Owen:</t>
        </r>
        <r>
          <rPr>
            <sz val="9"/>
            <rFont val="Tahoma"/>
            <family val="2"/>
          </rPr>
          <t xml:space="preserve">
When this spell is cast, it creates a magical barrier around the recipient at a distance of one foot. The barrier moves with the recipient and has 3 major effects:
First, </t>
        </r>
        <r>
          <rPr>
            <b/>
            <sz val="9"/>
            <rFont val="Tahoma"/>
            <family val="2"/>
          </rPr>
          <t>all attacks made by evil or evilly enchanted creatures against the protected creature receive a penalty of -2 to each attack roll, and any saving throws caused by such attacks are made by the protected creature with a +2 bonus</t>
        </r>
        <r>
          <rPr>
            <sz val="9"/>
            <rFont val="Tahoma"/>
            <family val="2"/>
          </rPr>
          <t xml:space="preserve">.
Second, </t>
        </r>
        <r>
          <rPr>
            <b/>
            <sz val="9"/>
            <rFont val="Tahoma"/>
            <family val="2"/>
          </rPr>
          <t>any attempt to exercise mental control over the protected creature or to invade and take over its mind is blocked by this spell</t>
        </r>
        <r>
          <rPr>
            <sz val="9"/>
            <rFont val="Tahoma"/>
            <family val="2"/>
          </rPr>
          <t xml:space="preserve">. Note that the protection does not prevent a vampire's charm itself, nor end it, but it does prevent the vampire from exercising mental control through the barrier. Likewise, an outside life force is merely kept out, and would not be expelled if in place before the protection was cast.
Third, the spell </t>
        </r>
        <r>
          <rPr>
            <b/>
            <sz val="9"/>
            <rFont val="Tahoma"/>
            <family val="2"/>
          </rPr>
          <t>prevents bodily contact by creatures of an extraplanar or conjured nature</t>
        </r>
        <r>
          <rPr>
            <sz val="9"/>
            <rFont val="Tahoma"/>
            <family val="2"/>
          </rPr>
          <t xml:space="preserve"> (such as aerial servants, elementals, imps, invisible stalkers, salamanders, water weirds, xorn and others). This causes the natural (body) weapon attacks of such creatures to fail and the creature to recoil if such attacks require touching the protected creature. Animals or monsters summoned or conjured by spells or similar magic are likewise hedged from the character. This protection ends if the protected character makes a melee attack against or tries to force the barrier against the blocked creature.
To complete this spell, the priest uses holy water or burning incense.</t>
        </r>
      </text>
    </comment>
    <comment ref="B59" authorId="0">
      <text>
        <r>
          <rPr>
            <b/>
            <sz val="9"/>
            <rFont val="Tahoma"/>
            <family val="2"/>
          </rPr>
          <t>Owen:</t>
        </r>
        <r>
          <rPr>
            <sz val="9"/>
            <rFont val="Tahoma"/>
            <family val="2"/>
          </rPr>
          <t xml:space="preserve">
When cast, this spell makes spoiled, rotten, poisonous, or otherwise </t>
        </r>
        <r>
          <rPr>
            <b/>
            <sz val="9"/>
            <rFont val="Tahoma"/>
            <family val="2"/>
          </rPr>
          <t>contaminated food and water pure and suitable for eating and drinking</t>
        </r>
        <r>
          <rPr>
            <sz val="9"/>
            <rFont val="Tahoma"/>
            <family val="2"/>
          </rPr>
          <t>. Up to one cubic foot of food and drink per level can be thus made suitable for consumption. This spell does not prevent subsequent natural decay or spoliage. Unholy water and similar food and drink of significance is spoiled by purify food and drink, but the spell has no effect on creatures of any type nor upon magical potions.</t>
        </r>
      </text>
    </comment>
    <comment ref="B61" authorId="0">
      <text>
        <r>
          <rPr>
            <b/>
            <sz val="9"/>
            <rFont val="Tahoma"/>
            <family val="2"/>
          </rPr>
          <t>Owen:</t>
        </r>
        <r>
          <rPr>
            <sz val="9"/>
            <rFont val="Tahoma"/>
            <family val="2"/>
          </rPr>
          <t xml:space="preserve">
The priest instills courage in the spell recipient, </t>
        </r>
        <r>
          <rPr>
            <b/>
            <sz val="9"/>
            <rFont val="Tahoma"/>
            <family val="2"/>
          </rPr>
          <t>raising the creature's saving throw rolls against magical fear attacks by +4 for one turn</t>
        </r>
        <r>
          <rPr>
            <sz val="9"/>
            <rFont val="Tahoma"/>
            <family val="2"/>
          </rPr>
          <t xml:space="preserve">. If the recipient has recently (that day) failed a saving throw against such an attack, the spell immediately </t>
        </r>
        <r>
          <rPr>
            <b/>
            <sz val="9"/>
            <rFont val="Tahoma"/>
            <family val="2"/>
          </rPr>
          <t>grants another saving throw, with a +4 bonus</t>
        </r>
        <r>
          <rPr>
            <sz val="9"/>
            <rFont val="Tahoma"/>
            <family val="2"/>
          </rPr>
          <t xml:space="preserve"> to the die roll. For every 4 levels of the caster, one creature can be affected by the spell.
Remove fear can be automatically countered by cause fear and vice versa.
Neither spell has any effect on undead of any sort.</t>
        </r>
      </text>
    </comment>
    <comment ref="B64" authorId="0">
      <text>
        <r>
          <rPr>
            <b/>
            <sz val="9"/>
            <rFont val="Tahoma"/>
            <family val="0"/>
          </rPr>
          <t>Owen:</t>
        </r>
        <r>
          <rPr>
            <sz val="9"/>
            <rFont val="Tahoma"/>
            <family val="0"/>
          </rPr>
          <t xml:space="preserve">
When the priest casts a sanctuary spell, </t>
        </r>
        <r>
          <rPr>
            <b/>
            <sz val="9"/>
            <rFont val="Tahoma"/>
            <family val="2"/>
          </rPr>
          <t>any opponent attempting to strike or otherwise directly attack the protected creature must roll a saving throw v spell</t>
        </r>
        <r>
          <rPr>
            <sz val="9"/>
            <rFont val="Tahoma"/>
            <family val="0"/>
          </rPr>
          <t xml:space="preserve">. If the saving throw is successful, the opponent can attack normally and is unaffected by that casting of the spell. </t>
        </r>
        <r>
          <rPr>
            <b/>
            <sz val="9"/>
            <rFont val="Tahoma"/>
            <family val="2"/>
          </rPr>
          <t>If the saving throw is failed, the opponent loses track of and totally ignores the warded creature for the duration of the spell</t>
        </r>
        <r>
          <rPr>
            <sz val="9"/>
            <rFont val="Tahoma"/>
            <family val="0"/>
          </rPr>
          <t>. Those not attempting to attack the subject remain unaffected. Note that this spell does not prevent the operation of area attacks. While protected by this spell, the subject cannot take direct offensive action without breaking the spell, but may use non-attack spells or otherwise act in any way that does not violate the prohibition against offensive action. This allows a warded priest to heal wounds, for example, or to bless, perform an augury, chant, cast a light in the area (not upon an opponent), and so on.
The components of this spell include the priest's holy symbol and a small silver mirror.</t>
        </r>
      </text>
    </comment>
    <comment ref="B8" authorId="0">
      <text>
        <r>
          <rPr>
            <b/>
            <sz val="9"/>
            <rFont val="Tahoma"/>
            <family val="0"/>
          </rPr>
          <t>Owen:</t>
        </r>
        <r>
          <rPr>
            <sz val="9"/>
            <rFont val="Tahoma"/>
            <family val="0"/>
          </rPr>
          <t xml:space="preserve">
Before attempting a difficult task, the priest may cast call upon faith to aid his performance. If the priest has been true to his faith, </t>
        </r>
        <r>
          <rPr>
            <b/>
            <sz val="9"/>
            <rFont val="Tahoma"/>
            <family val="2"/>
          </rPr>
          <t>the priest gains a +3 (or +15%) bonus to one die roll</t>
        </r>
        <r>
          <rPr>
            <sz val="9"/>
            <rFont val="Tahoma"/>
            <family val="0"/>
          </rPr>
          <t xml:space="preserve"> (his choice) needed to complete the task. The bonus may be used to affect a saving throw, attack roll, ability check, etc. For example, if a priest were about to cross a narrow log high above a chasm, he could cast this spell and gain a +3 bonus to his dexterity ability check.
The material component is the priest's holy symbol.</t>
        </r>
      </text>
    </comment>
    <comment ref="B48" authorId="0">
      <text>
        <r>
          <rPr>
            <b/>
            <sz val="9"/>
            <rFont val="Tahoma"/>
            <family val="2"/>
          </rPr>
          <t>Owen:</t>
        </r>
        <r>
          <rPr>
            <sz val="9"/>
            <rFont val="Tahoma"/>
            <family val="2"/>
          </rPr>
          <t xml:space="preserve">
This spell </t>
        </r>
        <r>
          <rPr>
            <b/>
            <sz val="9"/>
            <rFont val="Tahoma"/>
            <family val="2"/>
          </rPr>
          <t>increases the amount of time that a wooden object will burn before being consumed</t>
        </r>
        <r>
          <rPr>
            <sz val="9"/>
            <rFont val="Tahoma"/>
            <family val="2"/>
          </rPr>
          <t xml:space="preserve">. Wood that is enchanted in this manner burns brightly without being consumed for the duration of the spell. When the spell ends, the wooden object crumbles to ash.
This spell does not cause the wood to catch fire; it must be ignited normally. While it burns, the wood gives off twice the normal amount of heat; thus, a single log can make a cozy fire.
The affected wood radiates magic. The priest may enchant up to 1 cubic foot of wood per level of experience. The spell is </t>
        </r>
        <r>
          <rPr>
            <b/>
            <sz val="9"/>
            <rFont val="Tahoma"/>
            <family val="2"/>
          </rPr>
          <t>effective on torches</t>
        </r>
        <r>
          <rPr>
            <sz val="9"/>
            <rFont val="Tahoma"/>
            <family val="2"/>
          </rPr>
          <t>.</t>
        </r>
      </text>
    </comment>
    <comment ref="B50" authorId="0">
      <text>
        <r>
          <rPr>
            <b/>
            <sz val="9"/>
            <rFont val="Tahoma"/>
            <family val="2"/>
          </rPr>
          <t>Owen:</t>
        </r>
        <r>
          <rPr>
            <sz val="9"/>
            <rFont val="Tahoma"/>
            <family val="2"/>
          </rPr>
          <t xml:space="preserve">
This spell can be used in 2 distinct ways. The first is appropriate for battlefield use. The priest can cast this spell on any unit within 240 yds in an uninterrupted line of sight. The casting time for this use is one turn and the material component is a gem of at least 100 gp value which is consumed during the casting.
At the conclusion of this use of the spell, the </t>
        </r>
        <r>
          <rPr>
            <b/>
            <sz val="9"/>
            <rFont val="Tahoma"/>
            <family val="2"/>
          </rPr>
          <t>target unit's morale is modified by 1, either positively or negatively</t>
        </r>
        <r>
          <rPr>
            <sz val="9"/>
            <rFont val="Tahoma"/>
            <family val="2"/>
          </rPr>
          <t xml:space="preserve">, as the caster desires. This modificiation remains in effect </t>
        </r>
        <r>
          <rPr>
            <b/>
            <sz val="9"/>
            <rFont val="Tahoma"/>
            <family val="2"/>
          </rPr>
          <t>for 1d4+2 turns</t>
        </r>
        <r>
          <rPr>
            <sz val="9"/>
            <rFont val="Tahoma"/>
            <family val="2"/>
          </rPr>
          <t xml:space="preserve">.
The second and more powerful use of the spell requires lengthy preparations. Casting must take place inside or within 100 yds of a place of worship dedicated to the casting priest's deity. Both the priest and the unit to be affected must be present. The casting time for this use is 5 turns. The material component is the priest's holy symbol.
At the conclusion of the use of the spell, the </t>
        </r>
        <r>
          <rPr>
            <b/>
            <sz val="9"/>
            <rFont val="Tahoma"/>
            <family val="2"/>
          </rPr>
          <t>unit's morale is raised by 3</t>
        </r>
        <r>
          <rPr>
            <sz val="9"/>
            <rFont val="Tahoma"/>
            <family val="2"/>
          </rPr>
          <t xml:space="preserve"> (maximum of 19). This morale increase lasts </t>
        </r>
        <r>
          <rPr>
            <b/>
            <sz val="9"/>
            <rFont val="Tahoma"/>
            <family val="2"/>
          </rPr>
          <t>until the next sunset</t>
        </r>
        <r>
          <rPr>
            <sz val="9"/>
            <rFont val="Tahoma"/>
            <family val="2"/>
          </rPr>
          <t>. Only priests of 10th level or higher can cast this version of the spell.</t>
        </r>
      </text>
    </comment>
    <comment ref="B10" authorId="0">
      <text>
        <r>
          <rPr>
            <b/>
            <sz val="9"/>
            <rFont val="Tahoma"/>
            <family val="2"/>
          </rPr>
          <t>Owen:</t>
        </r>
        <r>
          <rPr>
            <sz val="9"/>
            <rFont val="Tahoma"/>
            <family val="2"/>
          </rPr>
          <t xml:space="preserve">
Ceremony has a number of applications in the religious organisation, depending on the level of the cleric. The effect of a ceremony spell does not leave behind an aura of magic, although in some cases an aura of good or evil might be present (and thus detectable). The specific ceremony spells can vary from religion to religion, but usually encompasses these:
</t>
        </r>
        <r>
          <rPr>
            <b/>
            <sz val="9"/>
            <rFont val="Tahoma"/>
            <family val="2"/>
          </rPr>
          <t xml:space="preserve">
1st: Coming of Age, Burial, Marriage
3rd: Dedication, Investiture, Consecrate Item
5th: Ordination, Special Vows
7th: Consecrate Ground
9th: Anathematize</t>
        </r>
        <r>
          <rPr>
            <sz val="9"/>
            <rFont val="Tahoma"/>
            <family val="2"/>
          </rPr>
          <t xml:space="preserve">
Each of these varieties of the ceremony spell requires a cleric of the indicated level or above, with additional restrictions as described in UA32. For all ceremony spells except anathematize, no saving throw is called for, since the recipient is either inanimate or presumed to be willing to be affected by the magic; any version of the spell except for anathematize will simply fail if it is cast on a person who (for some reason) is unwilling to receive the benefit. More details on the individual ceremonies can be found in UA32.</t>
        </r>
      </text>
    </comment>
    <comment ref="B53" authorId="0">
      <text>
        <r>
          <rPr>
            <b/>
            <sz val="9"/>
            <rFont val="Tahoma"/>
            <family val="2"/>
          </rPr>
          <t>Owen:</t>
        </r>
        <r>
          <rPr>
            <sz val="9"/>
            <rFont val="Tahoma"/>
            <family val="2"/>
          </rPr>
          <t xml:space="preserve">
This spell enables the cleric to tell something of his or another figure's 'luck'. This 'luck' takes the form of </t>
        </r>
        <r>
          <rPr>
            <b/>
            <sz val="9"/>
            <rFont val="Tahoma"/>
            <family val="2"/>
          </rPr>
          <t>an improvement or reduction in a 'to hit' roll or a saving throw at some point in the future unknown to the character</t>
        </r>
        <r>
          <rPr>
            <sz val="9"/>
            <rFont val="Tahoma"/>
            <family val="2"/>
          </rPr>
          <t xml:space="preserve"> who is the object of the portent. After this spell is cast, the DM makes 2 die rolls in secret: first 1d12 to determine at what point in the future the portent takes effect; second 1d6 to determine the exact effect (1=-3, 2=-2, 3=-1, 4=+1, 5=+2, 6=+3). Based upon the result of the 1d6 roll, the DM should indicate to the player of the cleric character whether the portent is good, fair (moderately good or bad), or poor. The recipient of the spell will usually also be given this information. The result of the d12 roll represents the number of 'to hit' rolls or saving throws that the target character must make before the roll to be affected by the portent occurs; eg if a 12 is rolled, then the 12th such roll thereafter will be the one to which the portent is applied. Die rolls only count if they are taken in life-or-death (ie combat or peril) situations; the count is suspended if the character contrives to perform (for instance) saving throws against non-harmful effects in an effort to 'sidestep' the portent. Die rolls that do apply toward this count include: saving throws made in combat or against magical effects, 'to hit' rolls made by the character, and 'to hit' rolls made by an opponent against the character. When the die roll designated by the portent is made, the result will be adjusted upward or downward as indicated by the result of the d6 roll; thus, the character will be either more or less likely to score a hit, be hit or succeed on a saving throw. The material component for this spell is either a numbered wheel, tea leaves or rune stones.</t>
        </r>
      </text>
    </comment>
    <comment ref="B75" authorId="0">
      <text>
        <r>
          <rPr>
            <b/>
            <sz val="9"/>
            <rFont val="Tahoma"/>
            <family val="0"/>
          </rPr>
          <t>Owen:</t>
        </r>
        <r>
          <rPr>
            <sz val="9"/>
            <rFont val="Tahoma"/>
            <family val="0"/>
          </rPr>
          <t xml:space="preserve">
The recipient of this spell gains the benefit of a bless spell </t>
        </r>
        <r>
          <rPr>
            <b/>
            <sz val="9"/>
            <rFont val="Tahoma"/>
            <family val="2"/>
          </rPr>
          <t>(+1 to attack rolls and saving throws) and a special bonus of 1d8 additional hp for the duration of the spell</t>
        </r>
        <r>
          <rPr>
            <sz val="9"/>
            <rFont val="Tahoma"/>
            <family val="0"/>
          </rPr>
          <t>. The aid spell enables the recipient to actually have more hp than his full normal total. The bonus hp are lost first when the recipient takes damage; they cannot be regained by curative magic.
Note that the operation of the spell is unaffected by permanent hp losses due to energy drain, Hit Die losses, the loss of a familiar, or the operation of certain artifacts; the temporary hp gain is figured from the new, lower total.
The material components of this spell are a tiny strip of white cloth with a sticky substance (such as tree sap) on the ends, plus the priest's holy symbol.</t>
        </r>
      </text>
    </comment>
    <comment ref="B77" authorId="0">
      <text>
        <r>
          <rPr>
            <b/>
            <sz val="9"/>
            <rFont val="Tahoma"/>
            <family val="2"/>
          </rPr>
          <t>Owen:</t>
        </r>
        <r>
          <rPr>
            <sz val="9"/>
            <rFont val="Tahoma"/>
            <family val="2"/>
          </rPr>
          <t xml:space="preserve">
The priest casting an augury spell seeks to </t>
        </r>
        <r>
          <rPr>
            <b/>
            <sz val="9"/>
            <rFont val="Tahoma"/>
            <family val="2"/>
          </rPr>
          <t>divine whether an action in the immediate future (within half an hour) will be for the benefit of, or harmful to, the party</t>
        </r>
        <r>
          <rPr>
            <sz val="9"/>
            <rFont val="Tahoma"/>
            <family val="2"/>
          </rPr>
          <t>. For example, if a party is considering the destruction of a weird seal that closes a portal, an augury spell can be used to find if weal or woe will be the immediate result. if the spell is successful, the DM yeilds some indication of the probable outcome: "weal", "woe", or possibly a cryptic puzzle or rhyme. The base chance for receiving a meaningful reply is 70% plus 1% per level. Your DM determines any adjustments for the particular conditions of each augury.
For example, if the question is "will we do well if we venture to the 3rd level?" and a terrible troll guarding 10,000 sp and a shield +1 lurks near the entrance to the level the augury might be: "great risk brings great reward." If the troll is too strong for the party, the augury might be: "woe and destruction await!"
The material component for augury is a set of gem-inlaid runestones of at least 1,000 gp value (which are not expended in casting).</t>
        </r>
      </text>
    </comment>
    <comment ref="B82" authorId="0">
      <text>
        <r>
          <rPr>
            <b/>
            <sz val="9"/>
            <rFont val="Tahoma"/>
            <family val="2"/>
          </rPr>
          <t>Owen:</t>
        </r>
        <r>
          <rPr>
            <sz val="9"/>
            <rFont val="Tahoma"/>
            <family val="2"/>
          </rPr>
          <t xml:space="preserve">
By means of the chant spell, the priest brings special favour upon himself and his party, and causes harm to his enemies. When the chant spell is completed, </t>
        </r>
        <r>
          <rPr>
            <b/>
            <sz val="9"/>
            <rFont val="Tahoma"/>
            <family val="2"/>
          </rPr>
          <t>all attack and damage rolls and saving throws</t>
        </r>
        <r>
          <rPr>
            <sz val="9"/>
            <rFont val="Tahoma"/>
            <family val="2"/>
          </rPr>
          <t xml:space="preserve"> made by those in the area of effect who are </t>
        </r>
        <r>
          <rPr>
            <b/>
            <sz val="9"/>
            <rFont val="Tahoma"/>
            <family val="2"/>
          </rPr>
          <t>friendly to the priest gain +1 bonuses, while those of the priest's enemies suffer -1 penalties</t>
        </r>
        <r>
          <rPr>
            <sz val="9"/>
            <rFont val="Tahoma"/>
            <family val="2"/>
          </rPr>
          <t>. This bonus/penalty continues as long as the caster continues to chant the mystic syllables and is stationary. An interruption, however, such as an attack that succeeds and causes damage, grappling the chanter, or a silence spell, breaks the spell. Multiple chants are not cumulative; however, if the 3rd level prayer spell is spoken while a priest of the same religious persuasion (not merely alignment) is chanting, the effect is increased to +2 and -2.</t>
        </r>
      </text>
    </comment>
    <comment ref="B97" authorId="0">
      <text>
        <r>
          <rPr>
            <b/>
            <sz val="9"/>
            <rFont val="Tahoma"/>
            <family val="2"/>
          </rPr>
          <t>Owen:</t>
        </r>
        <r>
          <rPr>
            <sz val="9"/>
            <rFont val="Tahoma"/>
            <family val="2"/>
          </rPr>
          <t xml:space="preserve">
This spell enables a priest to </t>
        </r>
        <r>
          <rPr>
            <b/>
            <sz val="9"/>
            <rFont val="Tahoma"/>
            <family val="2"/>
          </rPr>
          <t>conjure up a weak air elemental - a dust devil of AC4, 2 HD, MV 180'/rd, 1 attack for 1d4 damage, which can be hit by normal weapons</t>
        </r>
        <r>
          <rPr>
            <sz val="9"/>
            <rFont val="Tahoma"/>
            <family val="2"/>
          </rPr>
          <t>. The dust devil appears as a small whirlwind 1' in diameter at its base, 5' tall, and 3-4' across at the top. It moves as directed by the priest, but dissipates if it is ever separated from the caster by more than 90'. Its winds are sufficient to put out torches, small campfires, exposed lanterns, and other, small, open flames of non-magical origin. The dust devil can hold a gas cloud or a creature in gaseous form at bay or push it away from the caster (though it cannot damage or disperse such a cloud). If skimming along the ground in an area of loose dust, sand, or ash, the dust devil picks up those particles and disperses them in a 10' diameter cloud centred on itself. The cloud obscures normal vision, and creatures caught within are blinded while inside and for 1 rd after they emerge. A spellcaster caught in the dust devil or its cloud while casting must make a saving throw v spell to keep his concentration, or the spell is ruined. Any creature native to the elemental plane of Air - even another dust devil - can disperse a dust devil with a single hit.</t>
        </r>
      </text>
    </comment>
    <comment ref="B106" authorId="0">
      <text>
        <r>
          <rPr>
            <b/>
            <sz val="9"/>
            <rFont val="Tahoma"/>
            <family val="2"/>
          </rPr>
          <t>Owen:</t>
        </r>
        <r>
          <rPr>
            <sz val="9"/>
            <rFont val="Tahoma"/>
            <family val="2"/>
          </rPr>
          <t xml:space="preserve">
A priest using this spell can enthrall an audience that can fully understand his language. Those in the area of effect must </t>
        </r>
        <r>
          <rPr>
            <b/>
            <sz val="9"/>
            <rFont val="Tahoma"/>
            <family val="2"/>
          </rPr>
          <t>save v spell or give the caster their undivided attention, totally ignoring their surroundings</t>
        </r>
        <r>
          <rPr>
            <sz val="9"/>
            <rFont val="Tahoma"/>
            <family val="2"/>
          </rPr>
          <t>. Those of a race or religion unfriendly to the caster's have a +4 bonus to the roll. Any wisdom adjustment also applies. Creatures with 4 HD/levels or more, or with a wisdom of 16 or better, are unaffected.
To cast the spell, the caster must speak without interruption for a full round. Thereafter, the enchantment lasts as long as the priest speaks, to a maximum of one hour. Those enthralled take no action while the priest speaks, and for 1d3 rounds thereafter while they discuss the matter. Those entering the area of effect must also save or become enthralled. Those not enthralled are 50% likely every turn to hoot and jeer in unison. If there is excessive jeering, the rest are allowed a new saving throw. The speech ends (but the 1d3 round delay still applies) if the priest is successfully atacked or performs any action other than speaking.
If the audience is attacked, the spell ends and the audience reacts immediately, rolling a reaction check with respect to the source of the interruption, at a penalty of -10.</t>
        </r>
      </text>
    </comment>
    <comment ref="B108" authorId="0">
      <text>
        <r>
          <rPr>
            <sz val="9"/>
            <rFont val="Tahoma"/>
            <family val="2"/>
          </rPr>
          <t xml:space="preserve">With this spell, the caster causes a blazing ray of red-hot fire to spring forth from his hand. This </t>
        </r>
        <r>
          <rPr>
            <b/>
            <sz val="9"/>
            <rFont val="Tahoma"/>
            <family val="2"/>
          </rPr>
          <t>blade-like ray is wielded as if it were a scimitar</t>
        </r>
        <r>
          <rPr>
            <sz val="9"/>
            <rFont val="Tahoma"/>
            <family val="2"/>
          </rPr>
          <t>. If the caster successfully hits with the flame blade in melee combat, the creature struck suffers</t>
        </r>
        <r>
          <rPr>
            <b/>
            <sz val="9"/>
            <rFont val="Tahoma"/>
            <family val="2"/>
          </rPr>
          <t xml:space="preserve"> 2d6 points of damage</t>
        </r>
        <r>
          <rPr>
            <sz val="9"/>
            <rFont val="Tahoma"/>
            <family val="2"/>
          </rPr>
          <t>, with +2 if the creature is undead or is especially vulnerable to fire. If the creature is protected from fire, the damage inflicted is reduced by 2. Fire dwellers and those using fire as an innate attack form suffer no damage from the spell. The flame blade can ignite combustible materials such as parchment, straw, dry sticks, cloth, etc. However, it is not a magical weapon in the normal sense of the term, so creatures (other than undead) struck only by magical weapons are not harmed by it. This spell does not function underwater.
In addition to the caster's holy symbol, the spell requires a leaf of sumac as a material component.</t>
        </r>
      </text>
    </comment>
    <comment ref="B113" authorId="0">
      <text>
        <r>
          <rPr>
            <b/>
            <sz val="9"/>
            <rFont val="Tahoma"/>
            <family val="0"/>
          </rPr>
          <t>Owen:</t>
        </r>
        <r>
          <rPr>
            <sz val="9"/>
            <rFont val="Tahoma"/>
            <family val="0"/>
          </rPr>
          <t xml:space="preserve">
By means of the heat metal spell, the caster is able to make ferrous metal extremely hot. Elven chain mail is not affected, and magical metal armour receives an item saving throw v magical fire. If this is successful, the heat metal spell does not affect it.
On the first round of the spell, the metal merely becomes very warm and uncomfortable to touch (this is also the effect on the last round of the spell's duration). During the 2nd and 6th rounds, heat causes blisters and damage; in the 3rd, 4th and 5th rounds, the metal becomes searing hot, causing damage to exposed flesh, as shown below:
</t>
        </r>
        <r>
          <rPr>
            <b/>
            <sz val="9"/>
            <rFont val="Tahoma"/>
            <family val="2"/>
          </rPr>
          <t>Temperature     Damage per Round</t>
        </r>
        <r>
          <rPr>
            <sz val="9"/>
            <rFont val="Tahoma"/>
            <family val="0"/>
          </rPr>
          <t xml:space="preserve">
Very warm          none
Hot                    1d4
Searing*             2d4
*On the final round of searing, the afflicted creature must roll a successful saving throw v spell or suffer one of the following disabilities: hand or foot (unusable for 2d4 days), body (disabled 1d4 days) or head (unconscious 1d4 turns). This effect can be completely removed by a 'heal' spell or by normal rest.
Note also that materials such as wood, leather or flammable cloth smolder and burn if exposed to searing hot metal. Such materials cause searing damage to exposed flesh on the next round. Fire resistance or a protection from fire spell totally negates the effects of a heat metal spell, as does immersion in water or snow, or exposure to a cold or ice storm spell. This version of the spell does not function underwater. For every 2 levels of the caster, the metal of one man-sized creature can be affected (arms and armour, or a single mass of metal equal to 50 lbs weight).</t>
        </r>
      </text>
    </comment>
    <comment ref="B120" authorId="0">
      <text>
        <r>
          <rPr>
            <b/>
            <sz val="9"/>
            <rFont val="Tahoma"/>
            <family val="2"/>
          </rPr>
          <t>Owen:</t>
        </r>
        <r>
          <rPr>
            <sz val="9"/>
            <rFont val="Tahoma"/>
            <family val="2"/>
          </rPr>
          <t xml:space="preserve">
A know alignment spell enables the priest to </t>
        </r>
        <r>
          <rPr>
            <b/>
            <sz val="9"/>
            <rFont val="Tahoma"/>
            <family val="2"/>
          </rPr>
          <t>exactly read the aura of a creature or an aligned object</t>
        </r>
        <r>
          <rPr>
            <sz val="9"/>
            <rFont val="Tahoma"/>
            <family val="2"/>
          </rPr>
          <t xml:space="preserve"> (unaligned objects reveal nothing). The caster must remain stationary and concentrate on the subject for a full round. If the creature rolls a successful saving throw v spell, the caster learns nothing about that particular creature from the casting. Certain magical devices negate the power of the know alignment spell.</t>
        </r>
      </text>
    </comment>
    <comment ref="B130" authorId="0">
      <text>
        <r>
          <rPr>
            <b/>
            <sz val="9"/>
            <rFont val="Tahoma"/>
            <family val="2"/>
          </rPr>
          <t>Owen:</t>
        </r>
        <r>
          <rPr>
            <sz val="9"/>
            <rFont val="Tahoma"/>
            <family val="2"/>
          </rPr>
          <t xml:space="preserve">
A </t>
        </r>
        <r>
          <rPr>
            <b/>
            <sz val="9"/>
            <rFont val="Tahoma"/>
            <family val="2"/>
          </rPr>
          <t>bright flame, equal in brightness to a torch, springs forth from the caster's palm</t>
        </r>
        <r>
          <rPr>
            <sz val="9"/>
            <rFont val="Tahoma"/>
            <family val="2"/>
          </rPr>
          <t xml:space="preserve"> when he casts a produce flame spell. The flame does not harm the caster, but it is hot and it causes the combustion of flammable materials. The </t>
        </r>
        <r>
          <rPr>
            <b/>
            <sz val="9"/>
            <rFont val="Tahoma"/>
            <family val="2"/>
          </rPr>
          <t>caster is capable of hurling the magical flame as a missile, with a range of 40 yds</t>
        </r>
        <r>
          <rPr>
            <sz val="9"/>
            <rFont val="Tahoma"/>
            <family val="2"/>
          </rPr>
          <t xml:space="preserve"> (considered short range). The flame flashes on impact, igniting combustibles within a 3' diameter of its centre of impact, and then it goes out. </t>
        </r>
        <r>
          <rPr>
            <b/>
            <sz val="9"/>
            <rFont val="Tahoma"/>
            <family val="2"/>
          </rPr>
          <t>A creature struck by the flame suffers 1d4+1 damage</t>
        </r>
        <r>
          <rPr>
            <sz val="9"/>
            <rFont val="Tahoma"/>
            <family val="2"/>
          </rPr>
          <t xml:space="preserve"> and, if combustion occurs, </t>
        </r>
        <r>
          <rPr>
            <b/>
            <sz val="9"/>
            <rFont val="Tahoma"/>
            <family val="2"/>
          </rPr>
          <t>must spend a round extinguishing the fire or suffer additional damage</t>
        </r>
        <r>
          <rPr>
            <sz val="9"/>
            <rFont val="Tahoma"/>
            <family val="2"/>
          </rPr>
          <t xml:space="preserve"> assigned by the DM until the fire is extinguished. A miss is resolved as a grenade like missile. If any duration remains to the spell, another flame immediately appears in the caster's hand. The caster can hurl a maximum of one flame per level, but no more than one flame per round.
The caster can snuff out magical flame any time he desires, but fire caused by the flame cannot be so extinguished. This spell does not function under water.</t>
        </r>
      </text>
    </comment>
    <comment ref="B131" authorId="0">
      <text>
        <r>
          <rPr>
            <b/>
            <sz val="9"/>
            <rFont val="Tahoma"/>
            <family val="2"/>
          </rPr>
          <t>Owen:</t>
        </r>
        <r>
          <rPr>
            <sz val="9"/>
            <rFont val="Tahoma"/>
            <family val="2"/>
          </rPr>
          <t xml:space="preserve">
Upon casting this spell, </t>
        </r>
        <r>
          <rPr>
            <b/>
            <sz val="9"/>
            <rFont val="Tahoma"/>
            <family val="2"/>
          </rPr>
          <t>complete silence prevails in the affected area</t>
        </r>
        <r>
          <rPr>
            <sz val="9"/>
            <rFont val="Tahoma"/>
            <family val="2"/>
          </rPr>
          <t xml:space="preserve">. All sound is stopped: conversation is impossible, spells cannot be cast if they require verbal components, and no noise whatsoever issues from or enters the area. The spell can be cast into the air or upon an object, but the effect is stationary unless cast on a mobile object or creature. The spell lasts 2 rds for each level of the priest. The spell can be centred upon a creature, and the effect then radiates from the creature and moves as it moves. </t>
        </r>
        <r>
          <rPr>
            <b/>
            <sz val="9"/>
            <rFont val="Tahoma"/>
            <family val="2"/>
          </rPr>
          <t>An unwilling creature receives a saving throw against the spell</t>
        </r>
        <r>
          <rPr>
            <sz val="9"/>
            <rFont val="Tahoma"/>
            <family val="2"/>
          </rPr>
          <t>. If the saving throw is successful, the spell effect is centred about 1' behind the position of the subject creature at the instant of casting. This spell provides a defence against sound-based attacks, such as harpy singing, horn of blasting, etc.</t>
        </r>
      </text>
    </comment>
    <comment ref="B132" authorId="0">
      <text>
        <r>
          <rPr>
            <b/>
            <sz val="9"/>
            <rFont val="Tahoma"/>
            <family val="2"/>
          </rPr>
          <t>Owen:</t>
        </r>
        <r>
          <rPr>
            <sz val="9"/>
            <rFont val="Tahoma"/>
            <family val="2"/>
          </rPr>
          <t xml:space="preserve">
By calling upon his deity, the caster of a spiritual hammer spell </t>
        </r>
        <r>
          <rPr>
            <b/>
            <sz val="9"/>
            <rFont val="Tahoma"/>
            <family val="2"/>
          </rPr>
          <t>brings into existence a field of force shaped vaguely like a hammer</t>
        </r>
        <r>
          <rPr>
            <sz val="9"/>
            <rFont val="Tahoma"/>
            <family val="2"/>
          </rPr>
          <t xml:space="preserve">. As long as the caster concentrates upon the hammer, it strikes at any opponent within its range, as desired. Each round the caster can choose to attack the same target as the previous round or switch to a new target that he can see anywhere within his maximum range. The spiritual hammer's chance to successfully hit is equal to that of the caster, without any Strength bonuses. In addition, it strikes as a magical weapon with a bonus of +1 for every 6 levels (or fraction) of the caster, up to </t>
        </r>
        <r>
          <rPr>
            <b/>
            <sz val="9"/>
            <rFont val="Tahoma"/>
            <family val="2"/>
          </rPr>
          <t>+3 to attack and damage</t>
        </r>
        <r>
          <rPr>
            <sz val="9"/>
            <rFont val="Tahoma"/>
            <family val="2"/>
          </rPr>
          <t xml:space="preserve"> for 13th level or higher. The base damage inflicted when it scores a hit is exactly the same as a normal warhammer (</t>
        </r>
        <r>
          <rPr>
            <b/>
            <sz val="9"/>
            <rFont val="Tahoma"/>
            <family val="2"/>
          </rPr>
          <t>1d4+1 S/M 1d4 L</t>
        </r>
        <r>
          <rPr>
            <sz val="9"/>
            <rFont val="Tahoma"/>
            <family val="2"/>
          </rPr>
          <t>) plus the bonus. The hammer strikes in the same direction as the caster is facing, so if he is behind the target, all bonuses for rear attack are gained along with the loss of any modifications to the target's AC for shield and dexterity.
As soon as the caster ceases concentration, the spiritual hammer spell ends. A dispel magic spell that includes either the caster or the force in its area of effect has a chance to dispel the spiritual hammer. If an attacked creature has magic resistance, the resistance is checked the first time the spiritual hammer strikes. If the hammer is successfully resisted, the spell is lost. If not, the hammer has its normal full effect for the duration of the spell.
The material component of this spell is a normal war hammer that the priest must hurl toward oppoinents while uttering a plea to his deity. The hammer disappears when the spell is cast.</t>
        </r>
      </text>
    </comment>
    <comment ref="B133" authorId="0">
      <text>
        <r>
          <rPr>
            <b/>
            <sz val="9"/>
            <rFont val="Tahoma"/>
            <family val="2"/>
          </rPr>
          <t>Owen:</t>
        </r>
        <r>
          <rPr>
            <sz val="9"/>
            <rFont val="Tahoma"/>
            <family val="2"/>
          </rPr>
          <t xml:space="preserve">
By means of a withdraw spell, the priest in effect alters the flow of time with regard to himself. </t>
        </r>
        <r>
          <rPr>
            <b/>
            <sz val="9"/>
            <rFont val="Tahoma"/>
            <family val="2"/>
          </rPr>
          <t>While but 1 rd of time passes for those not affected by the spell, the priest is able to spend 2 rds + 1 rd/level in contemplation</t>
        </r>
        <r>
          <rPr>
            <sz val="9"/>
            <rFont val="Tahoma"/>
            <family val="2"/>
          </rPr>
          <t xml:space="preserve">. Thus, a 5th level priest can withdraw for 7 rds to cogitate on some matter while one round passes for all others. Note that while affected by the withdraw spell, the caster </t>
        </r>
        <r>
          <rPr>
            <b/>
            <sz val="9"/>
            <rFont val="Tahoma"/>
            <family val="2"/>
          </rPr>
          <t>can use only the following spells: any divination spell or any curing or healing spell, the latter on himself only</t>
        </r>
        <r>
          <rPr>
            <sz val="9"/>
            <rFont val="Tahoma"/>
            <family val="2"/>
          </rPr>
          <t>. The casting of any of these spells in a different fashion negates the withdraw spell. Similarly, the withdrawn caster cannot walk or run, become invisible, or engage in actions other than thinking, reading and the like. He can be affected by the actions of others, losing any dexterity or shield bonus. Any successful attack upon the caster breaks the spell.</t>
        </r>
      </text>
    </comment>
    <comment ref="B134" authorId="0">
      <text>
        <r>
          <rPr>
            <b/>
            <sz val="9"/>
            <rFont val="Tahoma"/>
            <family val="2"/>
          </rPr>
          <t>Owen:</t>
        </r>
        <r>
          <rPr>
            <sz val="9"/>
            <rFont val="Tahoma"/>
            <family val="2"/>
          </rPr>
          <t xml:space="preserve">
This spell is known as wyvern watch because of the insubstantial haze brought forth by its casting, which vaguely resembles a wyvern. It is typically used to guard some area against intrusion. </t>
        </r>
        <r>
          <rPr>
            <b/>
            <sz val="9"/>
            <rFont val="Tahoma"/>
            <family val="2"/>
          </rPr>
          <t>Any creature approaching within 10' of the guarded area may be affected</t>
        </r>
        <r>
          <rPr>
            <sz val="9"/>
            <rFont val="Tahoma"/>
            <family val="2"/>
          </rPr>
          <t xml:space="preserve"> by the 'wyvern'. Any creature entering the area must roll a </t>
        </r>
        <r>
          <rPr>
            <b/>
            <sz val="9"/>
            <rFont val="Tahoma"/>
            <family val="2"/>
          </rPr>
          <t>successful saving throw v spell or stand paralyzed for 1 rd per level of the caster</t>
        </r>
        <r>
          <rPr>
            <sz val="9"/>
            <rFont val="Tahoma"/>
            <family val="2"/>
          </rPr>
          <t>, until freed by the caster, by a dispel magic spell, or by a remove paralysis spell. A successful saving throw indicates that the subject creature was missed by the attack of the wyvern-form, and the spell remains in place. As soon as a subject creature is successfully struck by the wyvern form, the paralysis takes effect and the force of the spell dissipates. The spell force likewise dissipates if no intruder is struck by the wyvern-form for 8 hrs after the spell is cast. Any creature approaching the space being guarded by the wyvern-form may be able to detect its presence before coming close enought to be attacked; this chance of detection is 90% in bright light, 30% in twilight, and 0% in darkness.
The material component is the priest's holy symbol.</t>
        </r>
      </text>
    </comment>
    <comment ref="B81" authorId="0">
      <text>
        <r>
          <rPr>
            <b/>
            <sz val="9"/>
            <rFont val="Tahoma"/>
            <family val="2"/>
          </rPr>
          <t>Owen:</t>
        </r>
        <r>
          <rPr>
            <sz val="9"/>
            <rFont val="Tahoma"/>
            <family val="2"/>
          </rPr>
          <t xml:space="preserve">
This spell </t>
        </r>
        <r>
          <rPr>
            <b/>
            <sz val="9"/>
            <rFont val="Tahoma"/>
            <family val="2"/>
          </rPr>
          <t>temporarily calms a chaotic situation involving a group of people</t>
        </r>
        <r>
          <rPr>
            <sz val="9"/>
            <rFont val="Tahoma"/>
            <family val="2"/>
          </rPr>
          <t xml:space="preserve">. The situation may involve any range of emotions from violence to joy and merrymaking.
Unlike the emotion spell, calm chaos does not cause a change in the emotions of affected creatures - anger, fear, or intense joy remain in each individual. The emotion is simply restrained rather than released. Thus, an angry character intent on attacking someone will still feel the desire to do so, but he will withhold his action as long as the spell remains in effect.
</t>
        </r>
        <r>
          <rPr>
            <b/>
            <sz val="9"/>
            <rFont val="Tahoma"/>
            <family val="2"/>
          </rPr>
          <t>Creatures to be affected are allowed a saving throw v spell at a -4 penalty</t>
        </r>
        <r>
          <rPr>
            <sz val="9"/>
            <rFont val="Tahoma"/>
            <family val="2"/>
          </rPr>
          <t xml:space="preserve"> to avoid the effects. If more creatures are present than can be affected, creatures nearest the caster are affected first.
After casting the spell, </t>
        </r>
        <r>
          <rPr>
            <b/>
            <sz val="9"/>
            <rFont val="Tahoma"/>
            <family val="2"/>
          </rPr>
          <t>the priest makes a Charisma check</t>
        </r>
        <r>
          <rPr>
            <sz val="9"/>
            <rFont val="Tahoma"/>
            <family val="2"/>
          </rPr>
          <t>. If successful, all characters affected by the spell are compelled to stop what they are doing. They are filled with the sensation that something important is about to occur. At this time, the priest or a character of his choosing must gain the attention of the affected creatures by giving a speech, performing for the crowd, or casting spells with intriguing visual effects (such as dancing lights). The attention of the crowd is held for as long as the distraction continues. A character could filibuster and maintain control over the affected characters for hours or days.
Two conditions will cause the group to resume its original actions. In the first, the method of entertaining the crowd ceases for 1 rd - the speech ends or the spell expires. If this action is not replaced with another distraction within 1 rd, the crowd is freed of the spell.
In the second condition, if an event occurs that is more immediate that the distraction, the crowd will divert its attention to that event. Thus, if the spell were used to stop a barroom brawl and the building caught fire or was attacked, the crowd's attention would be diverted and the individuals could act freely.
Creatures whose attention is held by the spell cannot be instructed to attack or perform any action. Such creatures will ignore suggestions of this nature. Depending on the nature of the request, the DM may deem that the suggestion causes a distraction that ends the spell.</t>
        </r>
      </text>
    </comment>
    <comment ref="B96" authorId="0">
      <text>
        <r>
          <rPr>
            <b/>
            <sz val="9"/>
            <rFont val="Tahoma"/>
            <family val="2"/>
          </rPr>
          <t>Owen:</t>
        </r>
        <r>
          <rPr>
            <sz val="9"/>
            <rFont val="Tahoma"/>
            <family val="2"/>
          </rPr>
          <t xml:space="preserve">
When this spell is cast, the priest's body shudders and glows with a shimmering aura as it becomes a vessel for the power of his god. As a result the caster may choose to </t>
        </r>
        <r>
          <rPr>
            <b/>
            <sz val="9"/>
            <rFont val="Tahoma"/>
            <family val="2"/>
          </rPr>
          <t>increase one abliity score (out of Strength, Dexterity, Constitution, and Charisma) by +1 per 3 levels of the caster</t>
        </r>
        <r>
          <rPr>
            <sz val="9"/>
            <rFont val="Tahoma"/>
            <family val="2"/>
          </rPr>
          <t>.
Only one attribute may be increased. The effect lasts for the duration of the spell. Attributes may be increased above the normal restrictions due to race and class,</t>
        </r>
        <r>
          <rPr>
            <b/>
            <sz val="9"/>
            <rFont val="Tahoma"/>
            <family val="2"/>
          </rPr>
          <t xml:space="preserve"> to a maximum of +6</t>
        </r>
        <r>
          <rPr>
            <sz val="9"/>
            <rFont val="Tahoma"/>
            <family val="2"/>
          </rPr>
          <t>. All benefits for exceptional attributes listed in the Player's Handbook apply; however, the divine abilities found in the Legends &amp; Lore book cannot be gained by use of this spell.
When the spell ends, the energy abruptly leaves the priest's body, leaving him physically and mentally drained. He is nearly comatose and can do nothing but rest for the next 4d6 turns. A successful Constitution check (at the priest's normal attribute score) reduces this time by 50%.
The material components are the priest's holy symbol and a vial of holy water that has been blessed by the high priest of the character's faith.</t>
        </r>
      </text>
    </comment>
    <comment ref="B110" authorId="0">
      <text>
        <r>
          <rPr>
            <b/>
            <sz val="9"/>
            <rFont val="Tahoma"/>
            <family val="0"/>
          </rPr>
          <t>Owen:</t>
        </r>
        <r>
          <rPr>
            <sz val="9"/>
            <rFont val="Tahoma"/>
            <family val="0"/>
          </rPr>
          <t xml:space="preserve">
With this spell, the caster can enchant a chest, book, or any other nonliving object no larger than 10' cube. When </t>
        </r>
        <r>
          <rPr>
            <b/>
            <sz val="9"/>
            <rFont val="Tahoma"/>
            <family val="2"/>
          </rPr>
          <t>any creature other than the caster comes within 3' of the enchanted object, it instantly sprouts appendages and moves away from the creature as quickly as possible</t>
        </r>
        <r>
          <rPr>
            <sz val="9"/>
            <rFont val="Tahoma"/>
            <family val="0"/>
          </rPr>
          <t>. The enchanted object continues to move until it is at least 10' away from the nearest creatures in the area.
After the enchanted object has moved a satisfactory distance from the nearest creature, the appendages disappear. When a creature again comes within 3' of the enchanted object, it sprouts appendages and flees. This process continues until the enchantment is negated (through a dispel magic or similar spell) or the enchanted object is subdued or destroyed.
The enchanted object can sprout feet (MV24), wings (Fl 24, Class B), or fins (Sw 24), whichever is most advantageous. Thus, a book on a shelf might sprout wings and fly away, while a table might gallop around a room. The enchanted object can freely and instantly trade appendages as necessary.
The enchanted object will move only through open spaces. It will not crash through windows, shatter a closed door, or dig through the earth. It cannot attack or take any actions other than movement. If surrounded or cornered, the enchanted object moves in random directions until it is restrained or destroyed.
The enchantment ends if the caster voluntarily negates it, if the enchanted object is destroyed (the object has the same vulnerabilities as it has in its normal state), or if the enchanted object is restrained for 1d4+1 consecutive rounds. Restraint means that the object is prevented from fleeing; if a creature is able to grapple, lift, or sit on the object, it is considered restrained. A creature capable of lifting the object in its normal state is considered strong enough to restrain it. The object may also be restrained by tossing a net or heavy blanket over it or by surrounding it by several characters.
The material components are a dried frog's leg, a feather, and a fish scale.</t>
        </r>
      </text>
    </comment>
    <comment ref="B115" authorId="0">
      <text>
        <r>
          <rPr>
            <b/>
            <sz val="9"/>
            <rFont val="Tahoma"/>
            <family val="2"/>
          </rPr>
          <t>Owen:</t>
        </r>
        <r>
          <rPr>
            <sz val="9"/>
            <rFont val="Tahoma"/>
            <family val="2"/>
          </rPr>
          <t xml:space="preserve">
Creatures affected by this spell hesitate before executing their intended actions. This causes them to </t>
        </r>
        <r>
          <rPr>
            <b/>
            <sz val="9"/>
            <rFont val="Tahoma"/>
            <family val="2"/>
          </rPr>
          <t>modify their initiative rolls by +4</t>
        </r>
        <r>
          <rPr>
            <sz val="9"/>
            <rFont val="Tahoma"/>
            <family val="2"/>
          </rPr>
          <t xml:space="preserve">. The initiative modifier occurs in the round following the round in which hesitation is cast.
The spell </t>
        </r>
        <r>
          <rPr>
            <b/>
            <sz val="9"/>
            <rFont val="Tahoma"/>
            <family val="2"/>
          </rPr>
          <t>affects 2-8 HD or levels of creatures, although only one creature of 4 or more HD</t>
        </r>
        <r>
          <rPr>
            <sz val="9"/>
            <rFont val="Tahoma"/>
            <family val="2"/>
          </rPr>
          <t xml:space="preserve"> can be affected regardless of the number rolled. All possible victims are </t>
        </r>
        <r>
          <rPr>
            <b/>
            <sz val="9"/>
            <rFont val="Tahoma"/>
            <family val="2"/>
          </rPr>
          <t>allowed saving throws v spells</t>
        </r>
        <r>
          <rPr>
            <sz val="9"/>
            <rFont val="Tahoma"/>
            <family val="2"/>
          </rPr>
          <t>; those failing their saving throws modify their initiative rolls by +4 for a number of rds equal to the caster's level.
The material component is a fragment of a turtle's shell.</t>
        </r>
      </text>
    </comment>
    <comment ref="B121" authorId="0">
      <text>
        <r>
          <rPr>
            <b/>
            <sz val="9"/>
            <rFont val="Tahoma"/>
            <family val="2"/>
          </rPr>
          <t>Owen:</t>
        </r>
        <r>
          <rPr>
            <sz val="9"/>
            <rFont val="Tahoma"/>
            <family val="2"/>
          </rPr>
          <t xml:space="preserve">
This spell </t>
        </r>
        <r>
          <rPr>
            <b/>
            <sz val="9"/>
            <rFont val="Tahoma"/>
            <family val="2"/>
          </rPr>
          <t>reduces the weight of equipment, supplies, and other objects by 50%</t>
        </r>
        <r>
          <rPr>
            <sz val="9"/>
            <rFont val="Tahoma"/>
            <family val="2"/>
          </rPr>
          <t xml:space="preserve">. Weapons, supplies and even disabled characters can all be made more portable by use of a lighten load spell.
This spell affects one pile of objects whose </t>
        </r>
        <r>
          <rPr>
            <b/>
            <sz val="9"/>
            <rFont val="Tahoma"/>
            <family val="2"/>
          </rPr>
          <t>volume is equivalent to a 10' cube</t>
        </r>
        <r>
          <rPr>
            <sz val="9"/>
            <rFont val="Tahoma"/>
            <family val="2"/>
          </rPr>
          <t>; after the spell has been cast, the affected objects can be divided among several characters or mounts. The spell has no effect on magical items.
An object affected by lighten load can be used normally; the spell has no effect on an object's mass, texture, size, strength, or other physical features.
The material components are a feather and a slip of paper moistened by a soap bubble.</t>
        </r>
      </text>
    </comment>
    <comment ref="B125" authorId="0">
      <text>
        <r>
          <rPr>
            <b/>
            <sz val="9"/>
            <rFont val="Tahoma"/>
            <family val="0"/>
          </rPr>
          <t>Owen:</t>
        </r>
        <r>
          <rPr>
            <sz val="9"/>
            <rFont val="Tahoma"/>
            <family val="0"/>
          </rPr>
          <t xml:space="preserve">
This spell is a sensitive version of the wizard spell ESP. In addition to </t>
        </r>
        <r>
          <rPr>
            <b/>
            <sz val="9"/>
            <rFont val="Tahoma"/>
            <family val="2"/>
          </rPr>
          <t>detecting the surface thoughts of any creatures</t>
        </r>
        <r>
          <rPr>
            <sz val="9"/>
            <rFont val="Tahoma"/>
            <family val="0"/>
          </rPr>
          <t xml:space="preserve"> in range, the priest is able to probe deeper into the mind of a single creature. Mind read will always </t>
        </r>
        <r>
          <rPr>
            <b/>
            <sz val="9"/>
            <rFont val="Tahoma"/>
            <family val="2"/>
          </rPr>
          <t>reveal the kind of creature being probed</t>
        </r>
        <r>
          <rPr>
            <sz val="9"/>
            <rFont val="Tahoma"/>
            <family val="0"/>
          </rPr>
          <t xml:space="preserve">, although this identity may be couched in the creature's own language or in a (possibly distorted) body image. The spell has a </t>
        </r>
        <r>
          <rPr>
            <b/>
            <sz val="9"/>
            <rFont val="Tahoma"/>
            <family val="2"/>
          </rPr>
          <t>20% chance of revealing the character class</t>
        </r>
        <r>
          <rPr>
            <sz val="9"/>
            <rFont val="Tahoma"/>
            <family val="0"/>
          </rPr>
          <t xml:space="preserve"> of an individual.
The details and the usefulness of the creature's thoughts will depend on the intelligence of the subject. While a priest could read the thoughts of an animal, he would probably receive only a confused jumble of emotions and instincts. Reading the mind of a highly intelligent wizard, however, would be much more illuminating; the priest might be amazed by the crystal clarity and deep insight of the wizard's mental processes.
If mind read is </t>
        </r>
        <r>
          <rPr>
            <b/>
            <sz val="9"/>
            <rFont val="Tahoma"/>
            <family val="2"/>
          </rPr>
          <t>used as part of an interrogation</t>
        </r>
        <r>
          <rPr>
            <sz val="9"/>
            <rFont val="Tahoma"/>
            <family val="0"/>
          </rPr>
          <t>, an intelligent and wary subject receives a saving throw at a -2 penalty. If successful, the creature resists the spell's effects and the priest learns no information. If the saving throw is failed, the priest may learn additional information according to the DM's ruling.</t>
        </r>
      </text>
    </comment>
    <comment ref="B128" authorId="0">
      <text>
        <r>
          <rPr>
            <b/>
            <sz val="9"/>
            <rFont val="Tahoma"/>
            <family val="2"/>
          </rPr>
          <t>Owen:</t>
        </r>
        <r>
          <rPr>
            <sz val="9"/>
            <rFont val="Tahoma"/>
            <family val="2"/>
          </rPr>
          <t xml:space="preserve">
Theoretically, every action has a particular moment at which it will have its greatest possible effect. Using the arcane mathematics of this spell, the priest can determine the 'ideal moment' for any single action in each round that the spell is in effect. This action must be performed by a character other than the priest.
In practice, another character informs the priest of an action he wants to undertake in a round. The priest concentrates on the action, then informs the character when the 'correct moment' has come. The character then </t>
        </r>
        <r>
          <rPr>
            <b/>
            <sz val="9"/>
            <rFont val="Tahoma"/>
            <family val="2"/>
          </rPr>
          <t>gains a bonus of 20% (+4 on a d20) to the success of his action</t>
        </r>
        <r>
          <rPr>
            <sz val="9"/>
            <rFont val="Tahoma"/>
            <family val="2"/>
          </rPr>
          <t>. The spell can affect only a single action in a given round. When used in combat, the priest can advise the best moment to initiate an action (affecting initiative) or what moment offers the greatest success in striking (affecting the chance to hit).
If the character seeks advice concerning initiative, he gains a -2 modifier to the initiative roll, but only at the cost of -2 on his chance to hit. Characters who seek the best attack frequently delay their actions. These characters suffer a +1 on their initiative roll but gain a +4 on their chance to hit. The spell cannot affect the amount of damage caused, since the act (striking) has already succeeded at that point.
Characters are not obliged to wait for the moment specified by the priest. For example, a fighter might decide that striking first is more important than gaining +4 to hit. The character can act normally, based on his or her unmodified initiative. The character gains no bonus from the moment spell, and the priest can affect no other action in that round.
Noncombat actions can also benefit from the moment spell. For example, a thief planning to climb a wall may wait to start her climb until the priest informs her that the moment is right. If she waits, she gains a bonus of 20% to her climb walls roll.
While concentrating on this spell, the priest can take no other action. A break in the priest's concentration - taking damage in combat, for example, terminates the spell instantly.
The material component is a set of three silver dice, which the priest tosses in his hand while concentrating on the spell. The dice are not consumed in the casting.</t>
        </r>
      </text>
    </comment>
    <comment ref="B135" authorId="0">
      <text>
        <r>
          <rPr>
            <b/>
            <sz val="9"/>
            <rFont val="Tahoma"/>
            <family val="2"/>
          </rPr>
          <t>Owen:</t>
        </r>
        <r>
          <rPr>
            <sz val="9"/>
            <rFont val="Tahoma"/>
            <family val="2"/>
          </rPr>
          <t xml:space="preserve">
This spell </t>
        </r>
        <r>
          <rPr>
            <b/>
            <sz val="9"/>
            <rFont val="Tahoma"/>
            <family val="2"/>
          </rPr>
          <t>prevents creatures within the area of effect (or those who enter it) from speaking any deliberate and knowing lies</t>
        </r>
        <r>
          <rPr>
            <sz val="9"/>
            <rFont val="Tahoma"/>
            <family val="2"/>
          </rPr>
          <t>. Creatures are allowed a saving throw to avoid the effects; those who fail the save are affected fully. Affected characters are aware of this enchantment; therefore, they may avoid answering questions to which they would normally respond with a lie or they may be evasive as long as they remain within the boundaries of the truth. When a character leaves the area, he is free to speak as he chooses.
The spell affects a square whose sides are five feet long per level of the caster.
The material components are the priest's holy symbol and a phony emerald, ruby, or diamond.</t>
        </r>
      </text>
    </comment>
    <comment ref="B140" authorId="0">
      <text>
        <r>
          <rPr>
            <b/>
            <sz val="9"/>
            <rFont val="Tahoma"/>
            <family val="0"/>
          </rPr>
          <t>Owen:</t>
        </r>
        <r>
          <rPr>
            <sz val="9"/>
            <rFont val="Tahoma"/>
            <family val="0"/>
          </rPr>
          <t xml:space="preserve">
This spell is similar to a light spell, except that it is as </t>
        </r>
        <r>
          <rPr>
            <b/>
            <sz val="9"/>
            <rFont val="Tahoma"/>
            <family val="2"/>
          </rPr>
          <t>bright as full daylight</t>
        </r>
        <r>
          <rPr>
            <sz val="9"/>
            <rFont val="Tahoma"/>
            <family val="0"/>
          </rPr>
          <t xml:space="preserve"> and lasts until negated by magical darkness or by a dispel magic spell. Creatures with penalties in bright light suffer them in this spell's area of effect. As with the light spell, this can be cast into air, onto an object, or at a creature. In the third case, the continual light affects the space about one foot behind a creature that successfully rolls its saving throw v spell (a failed saving throw means the continual light is centred on the creature and moves as it moves). Note that this spell also blinds a creature if it is successfully cast upon the creature's visual organs. If the spell is cast on a small object that is then placed in a light-proof covering, the spell effects are blocked until the covering is removed.
Continual light brought into an area of magical darkness (or vice versa) cancels the darkness so that the otherwise prevailing light conditions exist in the overlapping areas of effect. A direct casting of a continual light spell against a similar or weaker magical darkness cancels both.
This spell eventually consumes the material it is cast upon, but the process takes far longer than the time in a typical campaign. Extremely hard and expensive materials might last hundreds or even thousands of years.</t>
        </r>
      </text>
    </comment>
    <comment ref="B141" authorId="0">
      <text>
        <r>
          <rPr>
            <b/>
            <sz val="9"/>
            <rFont val="Tahoma"/>
            <family val="2"/>
          </rPr>
          <t>Owen:</t>
        </r>
        <r>
          <rPr>
            <sz val="9"/>
            <rFont val="Tahoma"/>
            <family val="2"/>
          </rPr>
          <t xml:space="preserve">
When this spell is cast, the priest </t>
        </r>
        <r>
          <rPr>
            <b/>
            <sz val="9"/>
            <rFont val="Tahoma"/>
            <family val="2"/>
          </rPr>
          <t>causes food and water to appear</t>
        </r>
        <r>
          <rPr>
            <sz val="9"/>
            <rFont val="Tahoma"/>
            <family val="2"/>
          </rPr>
          <t>. The food thus created is highly nourishing if rather bland; each cubic foot of the material sustains 3 human-sized creatures or one horse-sized creature for a full day. The food decays and becomes inedible within 24 hrs, although it can be restored for another 24 hrs by casting a purify food and water spell upon it. The water created by this spell is the same as that created by the 1st level priest spell create water. For each experience level the priest has attained, one cubic foot of food or water is created by the spell. A 2nd-level priest could create one cubic foot of food and one cubic foot of water.</t>
        </r>
      </text>
    </comment>
    <comment ref="B142" authorId="0">
      <text>
        <r>
          <rPr>
            <b/>
            <sz val="9"/>
            <rFont val="Tahoma"/>
            <family val="2"/>
          </rPr>
          <t>Owen:</t>
        </r>
        <r>
          <rPr>
            <sz val="9"/>
            <rFont val="Tahoma"/>
            <family val="2"/>
          </rPr>
          <t xml:space="preserve">
By touching the creature afflicted, the priest employing the spell can </t>
        </r>
        <r>
          <rPr>
            <b/>
            <sz val="9"/>
            <rFont val="Tahoma"/>
            <family val="2"/>
          </rPr>
          <t>permanently cure some forms of blindness or deafness</t>
        </r>
        <r>
          <rPr>
            <sz val="9"/>
            <rFont val="Tahoma"/>
            <family val="2"/>
          </rPr>
          <t>. This spell does not restore or repair visual or auditory organs damaged by injury or disease.</t>
        </r>
      </text>
    </comment>
    <comment ref="B143" authorId="0">
      <text>
        <r>
          <rPr>
            <b/>
            <sz val="9"/>
            <rFont val="Tahoma"/>
            <family val="0"/>
          </rPr>
          <t>Owen:</t>
        </r>
        <r>
          <rPr>
            <sz val="9"/>
            <rFont val="Tahoma"/>
            <family val="0"/>
          </rPr>
          <t xml:space="preserve">
This spell enables the caster to </t>
        </r>
        <r>
          <rPr>
            <b/>
            <sz val="9"/>
            <rFont val="Tahoma"/>
            <family val="2"/>
          </rPr>
          <t>cure most diseases</t>
        </r>
        <r>
          <rPr>
            <sz val="9"/>
            <rFont val="Tahoma"/>
            <family val="0"/>
          </rPr>
          <t xml:space="preserve"> by placing his hand upon the diseased creature. The affliction rapidly disappears thereafter, </t>
        </r>
        <r>
          <rPr>
            <b/>
            <sz val="9"/>
            <rFont val="Tahoma"/>
            <family val="2"/>
          </rPr>
          <t>making the cured creature whole and well in from one turn to 10 days</t>
        </r>
        <r>
          <rPr>
            <sz val="9"/>
            <rFont val="Tahoma"/>
            <family val="0"/>
          </rPr>
          <t>, depending on the type of disease and the state of its advancement when the cure tool place.  The spell is also effective against parasitic monsters such as green slime, rot grubs and others. When cast by a priest of at least 12th level, this spell cures lycanthropy if cast within 3 days of the infection. Note that the spell does not prevent reoccurance of a disease if the recipient is again exposed.</t>
        </r>
      </text>
    </comment>
    <comment ref="B144" authorId="0">
      <text>
        <r>
          <rPr>
            <b/>
            <sz val="9"/>
            <rFont val="Tahoma"/>
            <family val="0"/>
          </rPr>
          <t>Owen:</t>
        </r>
        <r>
          <rPr>
            <sz val="9"/>
            <rFont val="Tahoma"/>
            <family val="0"/>
          </rPr>
          <t xml:space="preserve">
When a priest casts this spell, it has a </t>
        </r>
        <r>
          <rPr>
            <b/>
            <sz val="9"/>
            <rFont val="Tahoma"/>
            <family val="2"/>
          </rPr>
          <t>chance to neutralise or negate the magic it comes in contact with</t>
        </r>
        <r>
          <rPr>
            <sz val="9"/>
            <rFont val="Tahoma"/>
            <family val="0"/>
          </rPr>
          <t xml:space="preserve"> as follows:
First, it has a chance to </t>
        </r>
        <r>
          <rPr>
            <b/>
            <sz val="9"/>
            <rFont val="Tahoma"/>
            <family val="2"/>
          </rPr>
          <t>remove spells and spell-like effects</t>
        </r>
        <r>
          <rPr>
            <sz val="9"/>
            <rFont val="Tahoma"/>
            <family val="0"/>
          </rPr>
          <t xml:space="preserve"> (including device effects and innate abilities) from creatures or objects. Second, it may </t>
        </r>
        <r>
          <rPr>
            <b/>
            <sz val="9"/>
            <rFont val="Tahoma"/>
            <family val="2"/>
          </rPr>
          <t>disrupt the casting or use of these</t>
        </r>
        <r>
          <rPr>
            <sz val="9"/>
            <rFont val="Tahoma"/>
            <family val="0"/>
          </rPr>
          <t xml:space="preserve"> in the area of effect at the instant the dispel is cast. Third, it may </t>
        </r>
        <r>
          <rPr>
            <b/>
            <sz val="9"/>
            <rFont val="Tahoma"/>
            <family val="2"/>
          </rPr>
          <t>destroy magical potions</t>
        </r>
        <r>
          <rPr>
            <sz val="9"/>
            <rFont val="Tahoma"/>
            <family val="0"/>
          </rPr>
          <t xml:space="preserve"> (which are treated as 12th level for purposes of this spell).
Each effect or portion in the spell's area is checked to determine if it is dispelled. The caster can always dispel his own magic; otherwise the chance depends on the difference in level between the magical effect and the caster. The base chance of successfully dispelling is 11 or higher on 1d20. If the caster is higher level than the creator of the effect to be dispelled, the difference is subtracted from this base number needed. If the caster is lower level, then the difference is added to the base. A die roll of 20 always succeeds and a die roll of 1 always fails.
A dispel magic </t>
        </r>
        <r>
          <rPr>
            <b/>
            <sz val="9"/>
            <rFont val="Tahoma"/>
            <family val="2"/>
          </rPr>
          <t>can affect only a specially echanted item</t>
        </r>
        <r>
          <rPr>
            <sz val="9"/>
            <rFont val="Tahoma"/>
            <family val="0"/>
          </rPr>
          <t xml:space="preserve"> (such as a magical scroll, ring, wand, rod, staff, miscellaneous item, weapon, shield or armour) if it is cast directly upon the item. This </t>
        </r>
        <r>
          <rPr>
            <b/>
            <sz val="9"/>
            <rFont val="Tahoma"/>
            <family val="2"/>
          </rPr>
          <t>renders the item non-operational for 1d4 rounds</t>
        </r>
        <r>
          <rPr>
            <sz val="9"/>
            <rFont val="Tahoma"/>
            <family val="0"/>
          </rPr>
          <t>. An item possessed or carried by a creature has the creature's saving throw against this effect; otherwise it is automatically rendered non-operational. An interdimensional interface (such as a bag of holding) rendered non-operational is temporarily closed. Note that an item's physical properties are unchanged: a nonoperational magical sword is still a sword.
Artifacts and relics are not subject to this spell, but some of their spell-like effects may be, at the DM's option.
Note that this spell, if successful, will release charmed and similarly beguiled creatures. Certain spells or effects cannot be dispelled; these are listed in the spell descriptions.</t>
        </r>
      </text>
    </comment>
    <comment ref="B146" authorId="0">
      <text>
        <r>
          <rPr>
            <b/>
            <sz val="9"/>
            <rFont val="Tahoma"/>
            <family val="2"/>
          </rPr>
          <t>Owen:</t>
        </r>
        <r>
          <rPr>
            <sz val="9"/>
            <rFont val="Tahoma"/>
            <family val="2"/>
          </rPr>
          <t xml:space="preserve">
By means of this spell, the caster empowers one or more creatures to </t>
        </r>
        <r>
          <rPr>
            <b/>
            <sz val="9"/>
            <rFont val="Tahoma"/>
            <family val="2"/>
          </rPr>
          <t>withstand nonmagical fires of temperatures up to 2,000</t>
        </r>
        <r>
          <rPr>
            <b/>
            <sz val="9"/>
            <rFont val="Calibri"/>
            <family val="2"/>
          </rPr>
          <t>°</t>
        </r>
        <r>
          <rPr>
            <b/>
            <sz val="9"/>
            <rFont val="Tahoma"/>
            <family val="2"/>
          </rPr>
          <t xml:space="preserve"> F</t>
        </r>
        <r>
          <rPr>
            <sz val="9"/>
            <rFont val="Tahoma"/>
            <family val="2"/>
          </rPr>
          <t xml:space="preserve"> (enabling them to walk upon molten lava). It also confers a </t>
        </r>
        <r>
          <rPr>
            <b/>
            <sz val="9"/>
            <rFont val="Tahoma"/>
            <family val="2"/>
          </rPr>
          <t>+2 bonus to saving throws against magical fire and reduces damage from such fires by one-half</t>
        </r>
        <r>
          <rPr>
            <sz val="9"/>
            <rFont val="Tahoma"/>
            <family val="2"/>
          </rPr>
          <t>, even if the saving throw is failed. For every experience level above the minimum required to cast the spell (5th), the priest can affect an additional creature. This spell is not cumulative with resist fire spells or similar protections.
The materical components of the spell are the priest's holy symbol and at least 500 gp of powdered ruby per affected creature.</t>
        </r>
      </text>
    </comment>
    <comment ref="B149" authorId="0">
      <text>
        <r>
          <rPr>
            <b/>
            <sz val="9"/>
            <rFont val="Tahoma"/>
            <family val="2"/>
          </rPr>
          <t>Owen:</t>
        </r>
        <r>
          <rPr>
            <sz val="9"/>
            <rFont val="Tahoma"/>
            <family val="2"/>
          </rPr>
          <t xml:space="preserve">
This spell </t>
        </r>
        <r>
          <rPr>
            <b/>
            <sz val="9"/>
            <rFont val="Tahoma"/>
            <family val="2"/>
          </rPr>
          <t>enchants the caster's vestment, providing protection at least the equivalent of chain mail</t>
        </r>
        <r>
          <rPr>
            <sz val="9"/>
            <rFont val="Tahoma"/>
            <family val="2"/>
          </rPr>
          <t xml:space="preserve"> (AC 5). The vestment gains a +1 enchantment for each 3 levels of the priest beyond 5th level, to a maximum of AC 1 at 17th level. The magic lasts for 5 rds/lvl, or until the caster loses consciousness. If the vestment is worn with other armours, only the best AC is used - this protection is not cumulative with any other AC protection.
The material components are the vestment to be enchanted and the priest's holy symbol, which are not expended.</t>
        </r>
      </text>
    </comment>
    <comment ref="B151" authorId="0">
      <text>
        <r>
          <rPr>
            <b/>
            <sz val="9"/>
            <rFont val="Tahoma"/>
            <family val="0"/>
          </rPr>
          <t>Owen:</t>
        </r>
        <r>
          <rPr>
            <sz val="9"/>
            <rFont val="Tahoma"/>
            <family val="0"/>
          </rPr>
          <t xml:space="preserve">
By means of the prayer spell, the priest brings special favour upon himself and his party and causes harm to his enemies. Those in the area at the instant the spell is completed are affected for the duration of the spell. When the spell is completed, </t>
        </r>
        <r>
          <rPr>
            <b/>
            <sz val="9"/>
            <rFont val="Tahoma"/>
            <family val="2"/>
          </rPr>
          <t>all attack and damage rolls and saving throws</t>
        </r>
        <r>
          <rPr>
            <sz val="9"/>
            <rFont val="Tahoma"/>
            <family val="0"/>
          </rPr>
          <t xml:space="preserve"> made by those in the area of effect who are </t>
        </r>
        <r>
          <rPr>
            <b/>
            <sz val="9"/>
            <rFont val="Tahoma"/>
            <family val="2"/>
          </rPr>
          <t>friendly to the priest gain +1 bonuses</t>
        </r>
        <r>
          <rPr>
            <sz val="9"/>
            <rFont val="Tahoma"/>
            <family val="0"/>
          </rPr>
          <t xml:space="preserve">, while those of the </t>
        </r>
        <r>
          <rPr>
            <b/>
            <sz val="9"/>
            <rFont val="Tahoma"/>
            <family val="2"/>
          </rPr>
          <t>priest's enemies suffer -1 penalties</t>
        </r>
        <r>
          <rPr>
            <sz val="9"/>
            <rFont val="Tahoma"/>
            <family val="0"/>
          </rPr>
          <t>. Once the prayer spell is uttered, the priest can do other things, unlike a chant, which he must continue to make the spell effective. If another priest of the same religious persuasion (not merely the same alignment) is chanting when a prayer is cast, the effects combine to +2 and -2, as long as both are in effect at once.
The priest needs a silver holy symbol, prayer beads or a similar device as the material component of this spell.</t>
        </r>
      </text>
    </comment>
    <comment ref="B153" authorId="0">
      <text>
        <r>
          <rPr>
            <b/>
            <sz val="9"/>
            <rFont val="Tahoma"/>
            <family val="2"/>
          </rPr>
          <t>Owen:</t>
        </r>
        <r>
          <rPr>
            <sz val="9"/>
            <rFont val="Tahoma"/>
            <family val="2"/>
          </rPr>
          <t xml:space="preserve">
Upon casting this spell, the priest is </t>
        </r>
        <r>
          <rPr>
            <b/>
            <sz val="9"/>
            <rFont val="Tahoma"/>
            <family val="2"/>
          </rPr>
          <t>usually able to remove a curse on an object, on a person, or in the form of some undesired sending or evil presence</t>
        </r>
        <r>
          <rPr>
            <sz val="9"/>
            <rFont val="Tahoma"/>
            <family val="2"/>
          </rPr>
          <t xml:space="preserve">. Note that the remove curse spell does not remove the curse from a cursed shield, weapon, or suit of armour, for example, although the spell </t>
        </r>
        <r>
          <rPr>
            <b/>
            <sz val="9"/>
            <rFont val="Tahoma"/>
            <family val="2"/>
          </rPr>
          <t>typically enables the person afflicted with any such cursed item to get rid of it</t>
        </r>
        <r>
          <rPr>
            <sz val="9"/>
            <rFont val="Tahoma"/>
            <family val="2"/>
          </rPr>
          <t xml:space="preserve">. Certain special curses may not be countered by this spell, or may be countered only by a caster of a certain level or more. A caster of 12th level or more </t>
        </r>
        <r>
          <rPr>
            <b/>
            <sz val="9"/>
            <rFont val="Tahoma"/>
            <family val="2"/>
          </rPr>
          <t>can cure lycanthropy</t>
        </r>
        <r>
          <rPr>
            <sz val="9"/>
            <rFont val="Tahoma"/>
            <family val="2"/>
          </rPr>
          <t xml:space="preserve"> with this spell by casting it on the animal form. The were-creature receives a saving throw vs spell and, if successful, the spell fails and the priest must gain a level before attempting the remedy on this creature again.</t>
        </r>
      </text>
    </comment>
    <comment ref="B154" authorId="0">
      <text>
        <r>
          <rPr>
            <b/>
            <sz val="9"/>
            <rFont val="Tahoma"/>
            <family val="2"/>
          </rPr>
          <t>Owen:</t>
        </r>
        <r>
          <rPr>
            <sz val="9"/>
            <rFont val="Tahoma"/>
            <family val="2"/>
          </rPr>
          <t xml:space="preserve">
By the use of this spell, the priest can </t>
        </r>
        <r>
          <rPr>
            <b/>
            <sz val="9"/>
            <rFont val="Tahoma"/>
            <family val="2"/>
          </rPr>
          <t>free one or more creatures from the effects of any paralyzation or from related magic</t>
        </r>
        <r>
          <rPr>
            <sz val="9"/>
            <rFont val="Tahoma"/>
            <family val="2"/>
          </rPr>
          <t xml:space="preserve"> (such as a </t>
        </r>
        <r>
          <rPr>
            <b/>
            <sz val="9"/>
            <rFont val="Tahoma"/>
            <family val="2"/>
          </rPr>
          <t>ghoul touch, or a hold or slow</t>
        </r>
        <r>
          <rPr>
            <sz val="9"/>
            <rFont val="Tahoma"/>
            <family val="2"/>
          </rPr>
          <t xml:space="preserve"> spell). If the spell is cast on one creature, the paralyzation is negated. If cast on two creatures, each receives another saving throw vs the effect that afflicts it, with a +4 bonus. If cast on three or four creatures, each receives another saving throw with a +2 bonus. There must be no physical or magical barrier between the caster and the creatures to be affected, or the spell fails and is wasted.</t>
        </r>
      </text>
    </comment>
    <comment ref="B157" authorId="0">
      <text>
        <r>
          <rPr>
            <b/>
            <sz val="9"/>
            <rFont val="Tahoma"/>
            <family val="2"/>
          </rPr>
          <t>Owen:</t>
        </r>
        <r>
          <rPr>
            <sz val="9"/>
            <rFont val="Tahoma"/>
            <family val="2"/>
          </rPr>
          <t xml:space="preserve">
The recipient of a water breathing spell is able to </t>
        </r>
        <r>
          <rPr>
            <b/>
            <sz val="9"/>
            <rFont val="Tahoma"/>
            <family val="2"/>
          </rPr>
          <t>breathe underwater freely for the duration of the spell</t>
        </r>
        <r>
          <rPr>
            <sz val="9"/>
            <rFont val="Tahoma"/>
            <family val="2"/>
          </rPr>
          <t xml:space="preserve">. The priest can divide the base duration between multiple characters. Thuse an 8th level priest can confer this ability to two characters for four hours, four for two hours, eight for one hour, etc, to a minimum of 1/2 hour per character.
The reverse, air breathing, </t>
        </r>
        <r>
          <rPr>
            <b/>
            <sz val="9"/>
            <rFont val="Tahoma"/>
            <family val="2"/>
          </rPr>
          <t>enables water breathing creatures to survive comfortably in the atmosphere</t>
        </r>
        <r>
          <rPr>
            <sz val="9"/>
            <rFont val="Tahoma"/>
            <family val="2"/>
          </rPr>
          <t xml:space="preserve"> for an equal duration. Note that neither version prevents the recipient creature from breathing in its natural element.</t>
        </r>
      </text>
    </comment>
    <comment ref="B136" authorId="0">
      <text>
        <r>
          <rPr>
            <b/>
            <sz val="9"/>
            <rFont val="Tahoma"/>
            <family val="0"/>
          </rPr>
          <t>Owen:</t>
        </r>
        <r>
          <rPr>
            <sz val="9"/>
            <rFont val="Tahoma"/>
            <family val="0"/>
          </rPr>
          <t xml:space="preserve">
This spell enables the affected creature to </t>
        </r>
        <r>
          <rPr>
            <b/>
            <sz val="9"/>
            <rFont val="Tahoma"/>
            <family val="2"/>
          </rPr>
          <t>experience natural healing at twice the normal rate for 1-4 days</t>
        </r>
        <r>
          <rPr>
            <sz val="9"/>
            <rFont val="Tahoma"/>
            <family val="0"/>
          </rPr>
          <t>. In other words, a person affected by accelerate healing regains 2 hp per day of normal rest or 6 hp per day spent resting in bed. The spell has no effect on potions of healing or other magical forms of healing.</t>
        </r>
      </text>
    </comment>
    <comment ref="B137" authorId="0">
      <text>
        <r>
          <rPr>
            <b/>
            <sz val="9"/>
            <rFont val="Tahoma"/>
            <family val="2"/>
          </rPr>
          <t>Owen:</t>
        </r>
        <r>
          <rPr>
            <sz val="9"/>
            <rFont val="Tahoma"/>
            <family val="2"/>
          </rPr>
          <t xml:space="preserve">
When this spell is cast, </t>
        </r>
        <r>
          <rPr>
            <b/>
            <sz val="9"/>
            <rFont val="Tahoma"/>
            <family val="2"/>
          </rPr>
          <t>a 'window' appears in the air before the priest, through which he (and any others present) can see into the Astral plane</t>
        </r>
        <r>
          <rPr>
            <sz val="9"/>
            <rFont val="Tahoma"/>
            <family val="2"/>
          </rPr>
          <t>. The astral window ranges in size from one square foot up to a 10'x10' square, at the caster's choosing. The window is not mobile, and if the priest moves more than 5 yds away from it, it immediately vanishes and the spell ends.
By stating a subject's name, the priest may view a specific creature or object in the window. More than one subject may be viewed during the spell's duration. Each time a new subject is chosen, the window becomes streaked with grey as the Astral plane flies past. This continues for 1d4 rds, until the window finally focuses upon the chosen subject. If the person is not in the Astral plane, the window instead chooses a random location.
The window operates from both sides; creatures in the Astral plane can see the priest as easily as he can see them. Verbal communication is not possible, however.
Normally, creatures cannot pass through the window. If an attempt is made, there is a base 5% chance of success. This is modified by +1% per level or HD of the individual. In order to pass through, the creature or object must be small enough to fit through the window; otherwise, only a portion of the subject may reach through (such as a monster's arm or searching tongue).
By casting the astral window spell, a character who subsequently casts the 7th-level astral spell may choose to arrive in the Astral plane at the place shown in the window.</t>
        </r>
      </text>
    </comment>
    <comment ref="B138" authorId="0">
      <text>
        <r>
          <rPr>
            <b/>
            <sz val="9"/>
            <rFont val="Tahoma"/>
            <family val="2"/>
          </rPr>
          <t>Owen:</t>
        </r>
        <r>
          <rPr>
            <sz val="9"/>
            <rFont val="Tahoma"/>
            <family val="2"/>
          </rPr>
          <t xml:space="preserve">
This spell allows a priest to plant a section of ground with magically created caltrops.
The spell can create two kinds of caltrops: infantry and cavalry. The first are of small size and are designed to harm foot soldiers. The latter are larger and cause serious damage to cavalry or units composed of size L or larger creatures. Cavalry caltrops are so large that size M or smaller creatures can easily step around them. This prevents damage to infantry units.
Each time a unit moves into a planted area, the unit suffers an attack of AD=4 (infantry) or AD=6 (cavalry). Units charging through a planted area suffer double damage. If a unit ends its movement in a caltrop-sown region, it suffers another attack when it moves out of the area.
This spell can create a rectangular field of infantry caltrops up to 160 sq yds in area, or a field of cavalry caltrops up to 90 sq yds in area.
Ordinary caltrops make no distinction between friend or foe; all creatures entering a caltrop-sewn area suffer the same consequences. The same is true of magical caltrops, with one exception: the casting priest can terminate the spell at any time, causing the caltrops to vanish and leaving the terrain clear.
Unlike normal caltrops, a region sown with magical caltrops cannot be 'swept' clear; the magical caltrops remain in place until the spell terminates.
The material component is a golden caltrop.</t>
        </r>
      </text>
    </comment>
    <comment ref="B139" authorId="0">
      <text>
        <r>
          <rPr>
            <b/>
            <sz val="9"/>
            <rFont val="Tahoma"/>
            <family val="0"/>
          </rPr>
          <t>Owen:</t>
        </r>
        <r>
          <rPr>
            <sz val="9"/>
            <rFont val="Tahoma"/>
            <family val="0"/>
          </rPr>
          <t xml:space="preserve">
In the </t>
        </r>
        <r>
          <rPr>
            <b/>
            <sz val="9"/>
            <rFont val="Tahoma"/>
            <family val="2"/>
          </rPr>
          <t>round immediately following the casting</t>
        </r>
        <r>
          <rPr>
            <sz val="9"/>
            <rFont val="Tahoma"/>
            <family val="0"/>
          </rPr>
          <t xml:space="preserve"> of this spell, the affected creature is </t>
        </r>
        <r>
          <rPr>
            <b/>
            <sz val="9"/>
            <rFont val="Tahoma"/>
            <family val="2"/>
          </rPr>
          <t>allowed two rolls for any normal attack roll, initiative roll, or saving throw</t>
        </r>
        <r>
          <rPr>
            <sz val="9"/>
            <rFont val="Tahoma"/>
            <family val="0"/>
          </rPr>
          <t>. The affected creature can then choose the roll he prefers.
For example, a priest casts choose future on a warrior companion. In the next round, the warrior attacks an enemy with his sword. The warrior makes two attack rolls instead of one, then chooses which roll will determine the outcome of his attack.
The material components are two grains of sand and a rose petal.</t>
        </r>
      </text>
    </comment>
    <comment ref="B145" authorId="0">
      <text>
        <r>
          <rPr>
            <b/>
            <sz val="9"/>
            <rFont val="Tahoma"/>
            <family val="2"/>
          </rPr>
          <t>Owen:</t>
        </r>
        <r>
          <rPr>
            <sz val="9"/>
            <rFont val="Tahoma"/>
            <family val="2"/>
          </rPr>
          <t xml:space="preserve">
This spell </t>
        </r>
        <r>
          <rPr>
            <b/>
            <sz val="9"/>
            <rFont val="Tahoma"/>
            <family val="2"/>
          </rPr>
          <t>prevents monsters of 2 or fewer HD from entering the area of effect</t>
        </r>
        <r>
          <rPr>
            <sz val="9"/>
            <rFont val="Tahoma"/>
            <family val="2"/>
          </rPr>
          <t>. Such creatures are allowed a saving throw; success indicates that they avoid the spell's effects and are able to enter the area of effect.
The spell affects a cubic area whose sides equal the caster's level times 10 feet.
Monsters within the area of effect when the spell is cast are not affected; however, when they leave the area of effect, they cannot return. Mosters outside the area of effect can hurl rocks, spears, and other missile weapons at targets in side and can also cast spells into the warded area.
The material components are the priest's holy symbol and a pinch of salt.</t>
        </r>
      </text>
    </comment>
    <comment ref="B147" authorId="0">
      <text>
        <r>
          <rPr>
            <b/>
            <sz val="9"/>
            <rFont val="Tahoma"/>
            <family val="0"/>
          </rPr>
          <t>Owen:</t>
        </r>
        <r>
          <rPr>
            <sz val="9"/>
            <rFont val="Tahoma"/>
            <family val="0"/>
          </rPr>
          <t xml:space="preserve">
When a priest is trapped or otherwise endangered, this spell can </t>
        </r>
        <r>
          <rPr>
            <b/>
            <sz val="9"/>
            <rFont val="Tahoma"/>
            <family val="2"/>
          </rPr>
          <t>summon help</t>
        </r>
        <r>
          <rPr>
            <sz val="9"/>
            <rFont val="Tahoma"/>
            <family val="0"/>
          </rPr>
          <t xml:space="preserve">. The spell creates a hovering, ghostly image of a hand about one foot high. The caster can command it to </t>
        </r>
        <r>
          <rPr>
            <b/>
            <sz val="9"/>
            <rFont val="Tahoma"/>
            <family val="2"/>
          </rPr>
          <t>locate a character or creature of the caster's choice based on a physical description</t>
        </r>
        <r>
          <rPr>
            <sz val="9"/>
            <rFont val="Tahoma"/>
            <family val="0"/>
          </rPr>
          <t xml:space="preserve">. The caster can specify race, sex, and appearance, but not ambiguous factors such as level, alignment, or class.
After the hand receives its orders, it begins to seach for the indicated creature, flying at a movement rate of 48. The hand can search within a 5-mile radius of the caster.
If the hand is unable to locate the indicated creature, it returns to the caster (provided he is still within the area of effect). The hand displays an outstretched palm, indicating that no such character or creature could be found. The hand then disappears.
If the hand locates the indicated subject, the </t>
        </r>
        <r>
          <rPr>
            <b/>
            <sz val="9"/>
            <rFont val="Tahoma"/>
            <family val="2"/>
          </rPr>
          <t>hand beckons the subject to follow it</t>
        </r>
        <r>
          <rPr>
            <sz val="9"/>
            <rFont val="Tahoma"/>
            <family val="0"/>
          </rPr>
          <t>. If the subject follows, the hand points in the direction of the caster, leading the subject in the most direct, feasible, route. The hand hovers 10 feet in front of the subject, moving before him. Once the hand leads the subject to the caster, it disappears.
The subject is not compelled to follow the hand or help the caster. If the subject chooses not to follow the hand, the hand continues to beckon for the duration of the spell, then disappears. If the spell expires while the subject is en route to the caster, the hand disappears; the subject will have to rely on his own devices to locate the caster.
If there is more than one subject within a 5-mile radius that meets the caster's description, the hand locates the closest creature. If that creature refuses to follow the hand, the hand will not seek out a second subject.
The ghostly hand has no physical form. The hand can be seen only by the caster and potential targets. It cannot engage in combat or execute any other task aside from locating the subject and leading him back to the caster. The hand will not pass through solid objects, but can pass through small cracks and slits.</t>
        </r>
      </text>
    </comment>
    <comment ref="B150" authorId="0">
      <text>
        <r>
          <rPr>
            <b/>
            <sz val="9"/>
            <rFont val="Tahoma"/>
            <family val="0"/>
          </rPr>
          <t>Owen:</t>
        </r>
        <r>
          <rPr>
            <sz val="9"/>
            <rFont val="Tahoma"/>
            <family val="0"/>
          </rPr>
          <t xml:space="preserve">
Miscast magic can be cast only on a wizard. It </t>
        </r>
        <r>
          <rPr>
            <b/>
            <sz val="9"/>
            <rFont val="Tahoma"/>
            <family val="2"/>
          </rPr>
          <t>causes the next spell cast by the affected wizard to be chosen randomly from his memorized spells of the same or lower level</t>
        </r>
        <r>
          <rPr>
            <sz val="9"/>
            <rFont val="Tahoma"/>
            <family val="0"/>
          </rPr>
          <t>. Thus, if a wizard affected by miscast magic had four 1st level spells memorised (armour, feather fall, jump and sleep) and he attempted to cast the sleep spell, the DM would determine the resulting spell randomly from the wizard's four memorised spells. The wizard has only a 25% chance of casting the sleep spell.
Only spells currently memorised are eligible to be exchanged with the desired spell. If a wizard had only one spell memorised, the miscast magic would have no effect and the wizard's spell would be cast normally.
The miscast spell operates normally. If a wizard tried to levitate a companion but a web spell resulted, the companion would be trapped by the webs and subject to all resulting effects. If the target of the spell were in range of the levitate spell but not in range of the web, the spell would be lost in a fizzle of energy and the web spell would be wiped from the caster's memory.
The wizard who casts the spell performs the proper verbal and somatic components of the spell he wishes to cast; he does not discover the altered results until the wrong spell takes effect. The wizard will also discover that the material component for the resulting spell has vanished (in addition to the material component for the desired spell).
Wizards who are targets of miscast magic are allowed a saving throw vs spell to avoid the effect.</t>
        </r>
      </text>
    </comment>
    <comment ref="B152" authorId="0">
      <text>
        <r>
          <rPr>
            <b/>
            <sz val="9"/>
            <rFont val="Tahoma"/>
            <family val="2"/>
          </rPr>
          <t>Owen:</t>
        </r>
        <r>
          <rPr>
            <sz val="9"/>
            <rFont val="Tahoma"/>
            <family val="2"/>
          </rPr>
          <t xml:space="preserve">
This spell creates a rift in the nature of cause and effect. The spell is </t>
        </r>
        <r>
          <rPr>
            <b/>
            <sz val="9"/>
            <rFont val="Tahoma"/>
            <family val="2"/>
          </rPr>
          <t>cast upon an opponent's weapon. When the weapon is used, it hits and causes damage normally, but the damage is not applied to the creature struck by the weapon. Instead, the person weilding the weapon or one of his companions suffers the damage</t>
        </r>
        <r>
          <rPr>
            <sz val="9"/>
            <rFont val="Tahoma"/>
            <family val="2"/>
          </rPr>
          <t>. If the weapon misses its target on any round, no damage is caused in that round.
Using a die roll, the DM randomly determines the victim of the damage. The DM selects a die with a value nearest the number of eligible creatures (the wielder of the weapon and his companions). If the number of creatures does not equate to the highest value of a die, the wielder of the enchanted weapon takes the extra chances to be hit.
The weapon is affected for 3 rds + 1 rd / lvl of the caster. If the wielder of the weapon changes weapons while the spell is in effect, the discarded weapon remains enchanted.
The material is a bronze die.</t>
        </r>
      </text>
    </comment>
    <comment ref="B156" authorId="0">
      <text>
        <r>
          <rPr>
            <b/>
            <sz val="9"/>
            <rFont val="Tahoma"/>
            <family val="0"/>
          </rPr>
          <t>Owen:</t>
        </r>
        <r>
          <rPr>
            <sz val="9"/>
            <rFont val="Tahoma"/>
            <family val="0"/>
          </rPr>
          <t xml:space="preserve">
By casting this spell on a </t>
        </r>
        <r>
          <rPr>
            <b/>
            <sz val="9"/>
            <rFont val="Tahoma"/>
            <family val="2"/>
          </rPr>
          <t>group of lawful creatures</t>
        </r>
        <r>
          <rPr>
            <sz val="9"/>
            <rFont val="Tahoma"/>
            <family val="0"/>
          </rPr>
          <t xml:space="preserve">, the priest imbues </t>
        </r>
        <r>
          <rPr>
            <b/>
            <sz val="9"/>
            <rFont val="Tahoma"/>
            <family val="2"/>
          </rPr>
          <t>each creature with a Strength bonus equal to that of the strongest creature in the group</t>
        </r>
        <r>
          <rPr>
            <sz val="9"/>
            <rFont val="Tahoma"/>
            <family val="0"/>
          </rPr>
          <t>. To be affected by the spell, all creatures must touch the hand of the priest at the time of casting. Only human, demihuman and humanoid creatures of man-size or smaller may be affected. the characters can be a mixed group of Lawful Neutral, Lawful Good or Lawful Evil alignments. The spell will not take effect if any creature of Neutral or Chaotic alignment is included in the group.
Prior to casting, one creature is designated the keystone. There may never be more than one keystone in a group, even if another creature has equal strength.
Upon completion of the spell, all affected characters gain a bonus to damage equal to the keystone's bonus to damage from Strength. Any magical bonuses belonging to the keystone are not added; only the keystone's natural strength is conferred on the group.
This bonus supersedes any bonus a character might normally receive. Thus, a warrior with 16 Strength who benefits from this spell with a keystone who has Strength 18/07 (a damage bonus of +3) gains a total bonus of +3 to damage and no more. The keystone receives no bonus.
Affected creatures gain no improvements to THAC0, bend bars/lift gates, or other functions of Strength.
The spell ends if the keystone is killed before the duration expires. The bonus and duration are not affected if a member of the group is killed within the duration of the spell.</t>
        </r>
      </text>
    </comment>
    <comment ref="B155" authorId="0">
      <text>
        <r>
          <rPr>
            <b/>
            <sz val="9"/>
            <rFont val="Tahoma"/>
            <family val="2"/>
          </rPr>
          <t>Owen:</t>
        </r>
        <r>
          <rPr>
            <sz val="9"/>
            <rFont val="Tahoma"/>
            <family val="2"/>
          </rPr>
          <t xml:space="preserve">
A starshine spell enables the caster to </t>
        </r>
        <r>
          <rPr>
            <b/>
            <sz val="9"/>
            <rFont val="Tahoma"/>
            <family val="2"/>
          </rPr>
          <t>softly illuminate an area as if it were exposed to a clear night sky filled with stars</t>
        </r>
        <r>
          <rPr>
            <sz val="9"/>
            <rFont val="Tahoma"/>
            <family val="2"/>
          </rPr>
          <t>. Regardless of the height of the open area in which the spell is cast, the area immediately beneath is lit by starshine. Vision ranges are the same as those for a bright moonlit night - movement noted out to 100 yds; stationary creatures seen up to 50 yds; general identifications made at 30 yds; recognition at 10 yds. The spell creates shadows and has no effect on infravision. The area of effect actually appears to be a night sky, but disbelief of the illusion merely enables the disbeliever to note that the 'stars' are actually evoked lights. This spell does not function under water.
The material components are several stalks from an amaryllis plant (especially Hypoxis) and several holly berries.</t>
        </r>
      </text>
    </comment>
    <comment ref="B158" authorId="0">
      <text>
        <r>
          <rPr>
            <b/>
            <sz val="9"/>
            <rFont val="Tahoma"/>
            <family val="0"/>
          </rPr>
          <t>Owen:</t>
        </r>
        <r>
          <rPr>
            <sz val="9"/>
            <rFont val="Tahoma"/>
            <family val="0"/>
          </rPr>
          <t xml:space="preserve">
This spell can </t>
        </r>
        <r>
          <rPr>
            <b/>
            <sz val="9"/>
            <rFont val="Tahoma"/>
            <family val="2"/>
          </rPr>
          <t>send an extraplanar creature back to its own plane of existence</t>
        </r>
        <r>
          <rPr>
            <sz val="9"/>
            <rFont val="Tahoma"/>
            <family val="0"/>
          </rPr>
          <t>. The spell fails against entities of demigod status or greater, but their servants or minions can be abjured. If the creature has a specific (proper) name, then that must be known and used. Any magic resistance of the subject must be overcome, or the spell fails. The priest has a 50% chance of success (a roll of 11 or better on 1d20). The roll is adjusted by the difference in level or HD between the caster and the creature being abjured: the number needed is decreased if the priest has more HD and increased if the creature has more HD. If the spell is successful, the creature is instantly hurled back to its own plane. The affected creature must survive a system shock check. If the creature does not have a Consitution score, the required roll is 70% + 2%/HD or level. The caster has no control over where in the creature's plane the abjured creature arrives. If the attempt fails, the priest must gain another level before another attempt can be made on that particular creature.
The spell requires the priest's holy symbol, holy water, and some material inimical to the creature.</t>
        </r>
      </text>
    </comment>
    <comment ref="B159" authorId="0">
      <text>
        <r>
          <rPr>
            <b/>
            <sz val="9"/>
            <rFont val="Tahoma"/>
            <family val="0"/>
          </rPr>
          <t>Owen:</t>
        </r>
        <r>
          <rPr>
            <sz val="9"/>
            <rFont val="Tahoma"/>
            <family val="0"/>
          </rPr>
          <t xml:space="preserve">
The cloak of bravery spell can be cast upon any willing creature. The </t>
        </r>
        <r>
          <rPr>
            <b/>
            <sz val="9"/>
            <rFont val="Tahoma"/>
            <family val="2"/>
          </rPr>
          <t>protected individual gains a bonus to his saving throw against any form of fear</t>
        </r>
        <r>
          <rPr>
            <sz val="9"/>
            <rFont val="Tahoma"/>
            <family val="0"/>
          </rPr>
          <t xml:space="preserve"> encountered (but not awe - an ability of some Lesser and Greater Powers). When cast, the spell can affect one to four creatures (caster's choice). If only one is affected, the saving throw bonus is +4. If two are affected, the bonus is +3, and so forth until four creatures are protected by a +1 bonus. The magic of the cloak of bravery spell works only once and then the spell ends, whether or not the creature's saving throw is successful. The spell ends after eight hours if no saving throw is required before then.
The spell has no effect upon undead of any sort.
The material component for the cloak of bravery spell is the feather of an eagle or hawk.</t>
        </r>
      </text>
    </comment>
    <comment ref="B160" authorId="0">
      <text>
        <r>
          <rPr>
            <b/>
            <sz val="9"/>
            <rFont val="Tahoma"/>
            <family val="2"/>
          </rPr>
          <t>Owen:</t>
        </r>
        <r>
          <rPr>
            <sz val="9"/>
            <rFont val="Tahoma"/>
            <family val="2"/>
          </rPr>
          <t xml:space="preserve">
This spell is a more potent version of the cure light wounds spell. When laying his hand upon a creature, the priest </t>
        </r>
        <r>
          <rPr>
            <b/>
            <sz val="9"/>
            <rFont val="Tahoma"/>
            <family val="2"/>
          </rPr>
          <t>heals 2d8+1 points of wound or other injury damage</t>
        </r>
        <r>
          <rPr>
            <sz val="9"/>
            <rFont val="Tahoma"/>
            <family val="2"/>
          </rPr>
          <t xml:space="preserve"> to the creature's body. This healing cannot affect noncorporeal, nonliving, or extraplanar creatures.</t>
        </r>
      </text>
    </comment>
    <comment ref="B164" authorId="0">
      <text>
        <r>
          <rPr>
            <b/>
            <sz val="9"/>
            <rFont val="Tahoma"/>
            <family val="2"/>
          </rPr>
          <t>Owen:</t>
        </r>
        <r>
          <rPr>
            <sz val="9"/>
            <rFont val="Tahoma"/>
            <family val="2"/>
          </rPr>
          <t xml:space="preserve">
This spell enables the creature touched to </t>
        </r>
        <r>
          <rPr>
            <b/>
            <sz val="9"/>
            <rFont val="Tahoma"/>
            <family val="2"/>
          </rPr>
          <t>move and attack normally for the duration of the spell, even under the influence of magic that impedes movement</t>
        </r>
        <r>
          <rPr>
            <sz val="9"/>
            <rFont val="Tahoma"/>
            <family val="2"/>
          </rPr>
          <t xml:space="preserve"> (such as web or slow spells) or while under water. It even negates or prevents the effects of paralysis and hold spells. Under water, the individual moves at normal (surface) speed and inflicts full damage, even with such cutting weapons as swords and axes, and with such smashing weapons as flails, hammers, and maces, provided that the weapon is wielded in the hand rather than hurled. The free action spell does not, however, allow water breathing without further appropriate magic.
The material component is a leather thong, bound around the arm or similar appendage, which disintegrates when the spell expires.</t>
        </r>
      </text>
    </comment>
    <comment ref="B165" authorId="0">
      <text>
        <r>
          <rPr>
            <b/>
            <sz val="9"/>
            <rFont val="Tahoma"/>
            <family val="0"/>
          </rPr>
          <t>Owen:</t>
        </r>
        <r>
          <rPr>
            <sz val="9"/>
            <rFont val="Tahoma"/>
            <family val="0"/>
          </rPr>
          <t xml:space="preserve">
By the use of this spell, the priest can </t>
        </r>
        <r>
          <rPr>
            <b/>
            <sz val="9"/>
            <rFont val="Tahoma"/>
            <family val="2"/>
          </rPr>
          <t>transfer a limited number and selection of his currently memorized spells</t>
        </r>
        <r>
          <rPr>
            <sz val="9"/>
            <rFont val="Tahoma"/>
            <family val="0"/>
          </rPr>
          <t>, and the ability to cast them, to another person. Only non-spellcasters (including rangers under 8th level and paladins under 9th level) can receive this bestowal; the imbue with spell ability enchantment does not function for those belonging to spellcasting classes, for unintelligent monsters, nor for any individual with less than 1 full HD. In addition, the person thus imbued must have a Wisdom score of 9 or higher. Only priest spells of an informational or defensive nature or a cure light wounds spell can be transferred. Transferring any other spell type negates the entire attempt, including any allowable spells that were chosen. Higher level persons can receive more than one spell at the priest's option:
Level      Spells Imbued
 1              1 x 1st
 3              2 x 1st
 5+            2 x 1st and 1 x 2nd
The transferred spell's variable characteristics function according to the level of the priest originally imbuing the spell.
A priest who casts imbue with spell ability upon another character loses the number of 1st and 2nd level spells he has imbued until the recipient uses the transferred spells or is slain. In the meantime, the priest remains responsible to his ethos for the use to which the spell is put.
The material components for this spell are the priest's holy symbol, plus some minor item from the recipient that is symbolic of his profession. This item, and any material components for the imbued spells are consumed when the imbue with spell ability spell is cast.</t>
        </r>
      </text>
    </comment>
    <comment ref="B168" authorId="0">
      <text>
        <r>
          <rPr>
            <b/>
            <sz val="9"/>
            <rFont val="Tahoma"/>
            <family val="2"/>
          </rPr>
          <t>Owen:</t>
        </r>
        <r>
          <rPr>
            <sz val="9"/>
            <rFont val="Tahoma"/>
            <family val="2"/>
          </rPr>
          <t xml:space="preserve">
By means of a neutralize poison spell, the priest </t>
        </r>
        <r>
          <rPr>
            <b/>
            <sz val="9"/>
            <rFont val="Tahoma"/>
            <family val="2"/>
          </rPr>
          <t>detoxifies any sort of venom in the creature or substance touched</t>
        </r>
        <r>
          <rPr>
            <sz val="9"/>
            <rFont val="Tahoma"/>
            <family val="2"/>
          </rPr>
          <t>. Note that an opponent, such as a poinsonous reptile or snake (or even an envenomed weapon of an opponent) unwilling to be so touched requires the priest to roll a successful attack in combat. This spell can prevent death in a poisoned creature if cast before death occurs. The effects of the spell are permanent only with respect to poison existing in the touched creature at the time of the touch, thus creatures (and objects) that generate new poison are not permanently detoxified.</t>
        </r>
      </text>
    </comment>
    <comment ref="B169" authorId="0">
      <text>
        <r>
          <rPr>
            <b/>
            <sz val="9"/>
            <rFont val="Tahoma"/>
            <family val="2"/>
          </rPr>
          <t>Owen:</t>
        </r>
        <r>
          <rPr>
            <sz val="9"/>
            <rFont val="Tahoma"/>
            <family val="2"/>
          </rPr>
          <t xml:space="preserve">
By means of this spell, the caster </t>
        </r>
        <r>
          <rPr>
            <b/>
            <sz val="9"/>
            <rFont val="Tahoma"/>
            <family val="2"/>
          </rPr>
          <t>causes a common fire of up to 12 feet per side in area</t>
        </r>
        <r>
          <rPr>
            <sz val="9"/>
            <rFont val="Tahoma"/>
            <family val="2"/>
          </rPr>
          <t xml:space="preserve">. Though it lasts but a single round, unless it ignites additional flammable material, the fire produced by the spell </t>
        </r>
        <r>
          <rPr>
            <b/>
            <sz val="9"/>
            <rFont val="Tahoma"/>
            <family val="2"/>
          </rPr>
          <t>inflicts 1d4 + 1/lvl points of damage upon creatures within its area</t>
        </r>
        <r>
          <rPr>
            <sz val="9"/>
            <rFont val="Tahoma"/>
            <family val="2"/>
          </rPr>
          <t xml:space="preserve">. It ignites combustible materials, such as cloth, oil, paper, parchment, wood and the like, so as to cause continued burning.
</t>
        </r>
        <r>
          <rPr>
            <b/>
            <sz val="9"/>
            <rFont val="Tahoma"/>
            <family val="2"/>
          </rPr>
          <t>The reverse, quench fire, extinguishes any normal fire</t>
        </r>
        <r>
          <rPr>
            <sz val="9"/>
            <rFont val="Tahoma"/>
            <family val="2"/>
          </rPr>
          <t xml:space="preserve"> (coals, oil, tallow, wax, wood, etc) within the area of effect.
The material component for either version is a paste of sulfur and wax, formed into a ball and thrown at the target.</t>
        </r>
      </text>
    </comment>
    <comment ref="B170" authorId="0">
      <text>
        <r>
          <rPr>
            <b/>
            <sz val="9"/>
            <rFont val="Tahoma"/>
            <family val="2"/>
          </rPr>
          <t>Owen:</t>
        </r>
        <r>
          <rPr>
            <sz val="9"/>
            <rFont val="Tahoma"/>
            <family val="2"/>
          </rPr>
          <t xml:space="preserve">
The globe of protection of this spell is </t>
        </r>
        <r>
          <rPr>
            <b/>
            <sz val="9"/>
            <rFont val="Tahoma"/>
            <family val="2"/>
          </rPr>
          <t>identical in all respects to that of a protection from evil spell, except that it encompasses a much larger area and its duration is greater</t>
        </r>
        <r>
          <rPr>
            <sz val="9"/>
            <rFont val="Tahoma"/>
            <family val="2"/>
          </rPr>
          <t xml:space="preserve">. The effect is </t>
        </r>
        <r>
          <rPr>
            <b/>
            <sz val="9"/>
            <rFont val="Tahoma"/>
            <family val="2"/>
          </rPr>
          <t>centered on and moves with the creature touched</t>
        </r>
        <r>
          <rPr>
            <sz val="9"/>
            <rFont val="Tahoma"/>
            <family val="2"/>
          </rPr>
          <t>. Any protected creature within the circle will break the warding against enchanted/summoned monsters if he attacks those monsters. A creature unable to fit completely into the area of effect (for example, a 21' tall titan) remains partially exposed and subject to whatever penalties the DM decides. If such a creature is the recipient of the spell, the spell acts as a normal protection from evil spell for that creature only.
To complete this spell, the priest must trace a circle 20' in diameter using holy water and incense (or smoldering dung), according to the protection from evil spell.</t>
        </r>
      </text>
    </comment>
    <comment ref="B171" authorId="0">
      <text>
        <r>
          <rPr>
            <b/>
            <sz val="9"/>
            <rFont val="Tahoma"/>
            <family val="2"/>
          </rPr>
          <t>Owen:</t>
        </r>
        <r>
          <rPr>
            <sz val="9"/>
            <rFont val="Tahoma"/>
            <family val="2"/>
          </rPr>
          <t xml:space="preserve">
This spell enables the caster to </t>
        </r>
        <r>
          <rPr>
            <b/>
            <sz val="9"/>
            <rFont val="Tahoma"/>
            <family val="2"/>
          </rPr>
          <t>cause a pool of normal water found in a natural setting to act as a scrying device</t>
        </r>
        <r>
          <rPr>
            <sz val="9"/>
            <rFont val="Tahoma"/>
            <family val="2"/>
          </rPr>
          <t xml:space="preserve">. The pool can be of no greater diameter than 2 feet per level of the caster. The effect is to create a scrying device </t>
        </r>
        <r>
          <rPr>
            <b/>
            <sz val="9"/>
            <rFont val="Tahoma"/>
            <family val="2"/>
          </rPr>
          <t>similar to a crystal ball</t>
        </r>
        <r>
          <rPr>
            <sz val="9"/>
            <rFont val="Tahoma"/>
            <family val="2"/>
          </rPr>
          <t>. The scrying can extend only to those planes of existence that are coexistent with or border on the Prime Material plane - the inner planes (including the para-elemental planes, plane of shadow, etc). General notes on scrying, detection by the subject, and penalties for attempting to scry beyond the caster's own plane are given in the DMG, as well as a description of the crystal ball item.
The following spells can be cast through a reflecting pool, with a 5% per level chance for operating correctly: detect magic, detect snares and pits, detect poison. Each additional detection attempt requires a round of concentration, regardless of success. Infra-vision, if available, operates normally through the reflecting pool.
The image is nearly always hazy enough to prevent the reading of script of any type.
The material component is the oil extracted from such nuts as the hickory and the walnut, refined and dropped in three measures (no more than an ounce per measure) upon the surface of the pool.
At the DM's option, the casting of this spell may be limited to once per day.</t>
        </r>
      </text>
    </comment>
    <comment ref="B172" authorId="0">
      <text>
        <r>
          <rPr>
            <b/>
            <sz val="9"/>
            <rFont val="Tahoma"/>
            <family val="0"/>
          </rPr>
          <t>Owen:</t>
        </r>
        <r>
          <rPr>
            <sz val="9"/>
            <rFont val="Tahoma"/>
            <family val="0"/>
          </rPr>
          <t xml:space="preserve">
By means of this spell, the priest </t>
        </r>
        <r>
          <rPr>
            <b/>
            <sz val="9"/>
            <rFont val="Tahoma"/>
            <family val="2"/>
          </rPr>
          <t>renders a creature touched immune to the effects of a specified spell of 4th level or lower</t>
        </r>
        <r>
          <rPr>
            <sz val="9"/>
            <rFont val="Tahoma"/>
            <family val="0"/>
          </rPr>
          <t>. It protects against spells, spell-like effects of magical items, and innate spell-like abilities of creatures. It does not protect against breath weapons or gaze attacks of any type. The spell has additional limitations. First, the caster must have directly experienced the effect of the spell specified. Second, the spell cannot affect a creature already magically protected by a potion, protective spell, ring or other device. Third, only a particular spell can be protected against, not a certain sphere of spells or a group of spells that are similar in effect; thus, a creature given immunity to the lightning bolt spell is still vulnerable to a shocking grasp spell.
The material component for spell immunity is the same as that for the spell to be protected against.</t>
        </r>
      </text>
    </comment>
    <comment ref="B162" authorId="0">
      <text>
        <r>
          <rPr>
            <b/>
            <sz val="9"/>
            <rFont val="Tahoma"/>
            <family val="0"/>
          </rPr>
          <t>Owen:</t>
        </r>
        <r>
          <rPr>
            <sz val="9"/>
            <rFont val="Tahoma"/>
            <family val="0"/>
          </rPr>
          <t xml:space="preserve">
This spell allows the caster to selectively warp the fabric of space, folding it into higher dimensions. The dimensional folding spell folds the 3 dimensional world through the 4th dimension, </t>
        </r>
        <r>
          <rPr>
            <b/>
            <sz val="9"/>
            <rFont val="Tahoma"/>
            <family val="2"/>
          </rPr>
          <t>allowing instantaneous travel between two locales on the same plane of existence</t>
        </r>
        <r>
          <rPr>
            <sz val="9"/>
            <rFont val="Tahoma"/>
            <family val="0"/>
          </rPr>
          <t>.
Although this effect may seem similar to the wizard spell teleport, in practice it is much different. The dimensional folding spell opens a gate that allows instantaneous, bidirectional access to a distant locale on the same plane. this gate is circular, of any size up to 10' in diameter, and remains in existence for up to 1 full round. The caster and any other creatures can pass through the gate in either direction while it remains open. Missile weapons and magic spells can also pass through the gate.
The gate appears as a shimmering ring, glowing with a faint light equivalent to starshine. Vision through the gate is clear and unobstructed in both directions, allowing the priest to "look before he leaps". However, anyone on the other side of the gate is able to see the priest and his point of origin.
The 'near side' of the gate always appears within 5' of the priest. The location of the 'far side' of the gate always opens within 5' of the place the priest desires. Thus, there is no chance of arriving at the wrong destination, as with the wizard spell teleport.
There is a risk involved in using dimensional folding, however. Many philosophers believe what we know as time is simply another dimension, and the behaviour of this spell seems to support this thesis. Unless the priest is extremely familiar with the destination, there is a significant chance that any creature passing through a dimensional folding gate will suffer instantaneous aging. Theorists believe that this is the same kind of 'slippage' that can cause a teleporting wizard to land high or low, except that in this case, the slippage is in the time dimension.
The chance of this instantaneous aging occurring depends on how familiar the priest is with the destination. The table that follows outlines the conditions and effects of aging.
Destination is:                         Chance of aging:        Amount of aging:
 Within view/very familiar                  2%                          1 year
 Studied carefully                            5%                        1d2 years
 Seen casually                                10%                       1d3 years
 Viewed once                                15%                       1d6 years
 Never seen                                   25%                      1d10 years
If the die roll indicates that aging occurs, every creature that passes through the gate in either direction suffers the aging effect. Multiple creatures passing through the gate in the same direction all age by the same amount determined by a single die roll. Although the chance of aging is low and the potential amount of aging is minimal for familiar destinations, the effects can add up and become significant over time.
Although the word 'destination' is used to refer to the 'far end' of the gate, the priest need not be the one doing the travelling. For example, a priest may open the gate near a distant ally so he may travel instantaneously to join the priest.
The material component is a sheet of platinum 'tissue' worth at least 15 gp, which the priest folds intricately during the casting. The tissue is consumed when the gate closes.</t>
        </r>
      </text>
    </comment>
    <comment ref="B163" authorId="0">
      <text>
        <r>
          <rPr>
            <b/>
            <sz val="9"/>
            <rFont val="Tahoma"/>
            <family val="0"/>
          </rPr>
          <t>Owen:</t>
        </r>
        <r>
          <rPr>
            <sz val="9"/>
            <rFont val="Tahoma"/>
            <family val="0"/>
          </rPr>
          <t xml:space="preserve">
An </t>
        </r>
        <r>
          <rPr>
            <b/>
            <sz val="9"/>
            <rFont val="Tahoma"/>
            <family val="2"/>
          </rPr>
          <t>area enchanted with fire purge is protected against all types of normal and magical fires</t>
        </r>
        <r>
          <rPr>
            <sz val="9"/>
            <rFont val="Tahoma"/>
            <family val="0"/>
          </rPr>
          <t>. Normal fires (including camp fires, torches and oil fires) cannot burn in the area of effect. Magical fires (including fiery dragon breath, other creature-generated fires, and spell-related fires such as burning hands and fireball) cause only 50% of their normal damage. Additionally, creatures within the area of effect receive a +4 bonus to saving throws made vs fire attacks, regardless of whether the attacks originate inside or outside the warded area.
Fire purge has no effect on fires that are within the area of effect when the spell is cast (it does not extinguish exisiting fires).
The material components are the priest's holy symbol and a scorched sliver of wood.
Fire purge can be cast as cooperative magic. If a number of priests cast this spell simultaneously, its effectiveness is significantly increased. The duration of the spell is then equal to one turn per level of the most powerful priest plus one turn for every other contributing priest. The area of effect is a square whose sides equal the number of priests times 10 yards.</t>
        </r>
      </text>
    </comment>
    <comment ref="B166" authorId="0">
      <text>
        <r>
          <rPr>
            <b/>
            <sz val="9"/>
            <rFont val="Tahoma"/>
            <family val="0"/>
          </rPr>
          <t>Owen:</t>
        </r>
        <r>
          <rPr>
            <sz val="9"/>
            <rFont val="Tahoma"/>
            <family val="0"/>
          </rPr>
          <t xml:space="preserve">
This spell can be cast in one of two variations. The first, appropriate for battlefield use, has a range of 240 yds, duration of 1d4+6 turns, and a casting time of 1 turn. The priest can cast the spell on any single individual (a commander or hero) within his line of sight.
While under the influence of this spell, the </t>
        </r>
        <r>
          <rPr>
            <b/>
            <sz val="9"/>
            <rFont val="Tahoma"/>
            <family val="2"/>
          </rPr>
          <t>subject's command radius is increased by 50%</t>
        </r>
        <r>
          <rPr>
            <sz val="9"/>
            <rFont val="Tahoma"/>
            <family val="0"/>
          </rPr>
          <t xml:space="preserve"> (round fractions up).
The material component for this variation is a pinch of steel dust.
The second variation must take place in or within 100' of a place of worship officially dedicated to the casting priest's deity. Both the priest and the individual to be affected must be present. The casting time is 5 turns and involves an intricate ritual and many prayers. At the conclusion of the spell, the </t>
        </r>
        <r>
          <rPr>
            <b/>
            <sz val="9"/>
            <rFont val="Tahoma"/>
            <family val="2"/>
          </rPr>
          <t>subject's command radius is doubled</t>
        </r>
        <r>
          <rPr>
            <sz val="9"/>
            <rFont val="Tahoma"/>
            <family val="0"/>
          </rPr>
          <t>. This effect lasts 2d12 hrs.
The priest can cast either aspect (but not both at once) on himself. No individual can be the subject of more than one casting of this spell at one time, whether different aspects or cast by different priests. If more than one spell is attempted on the individual, only the most recent casting takes effect.
The material component for the second variation is the priest's holy symbol.</t>
        </r>
      </text>
    </comment>
    <comment ref="B167" authorId="0">
      <text>
        <r>
          <rPr>
            <b/>
            <sz val="9"/>
            <rFont val="Tahoma"/>
            <family val="2"/>
          </rPr>
          <t>Owen:</t>
        </r>
        <r>
          <rPr>
            <sz val="9"/>
            <rFont val="Tahoma"/>
            <family val="2"/>
          </rPr>
          <t xml:space="preserve">
This spell is similar to the wizard spell domination in that it establishes a telepathic link between the priest and the subject through which </t>
        </r>
        <r>
          <rPr>
            <b/>
            <sz val="9"/>
            <rFont val="Tahoma"/>
            <family val="2"/>
          </rPr>
          <t>the priest can control the subject's bodily movements</t>
        </r>
        <r>
          <rPr>
            <sz val="9"/>
            <rFont val="Tahoma"/>
            <family val="2"/>
          </rPr>
          <t xml:space="preserve">. There are some significant differences between the spells, however.
Elves and half-elves have no innate resistance to this spell. Priest and subject </t>
        </r>
        <r>
          <rPr>
            <b/>
            <sz val="9"/>
            <rFont val="Tahoma"/>
            <family val="2"/>
          </rPr>
          <t>need not share a common language</t>
        </r>
        <r>
          <rPr>
            <sz val="9"/>
            <rFont val="Tahoma"/>
            <family val="2"/>
          </rPr>
          <t>. The priest can force the subject into combat, but the subject's attack rolls suffer a -2 penalty. The priest cannot force the subject to cast spells or use any innate magical or magiclike abilities. The priest can force the subject to speak, although the priest cannot inject a full range of emotions into the subject's voice (everything said by the subject is in a monotone).
This spell gives the priest no access to the subject's thoughts, memory, or sensory apparatus. Thus, the priest cannot see through the subject's eyes. To control the subject, the priest must be within the range of the spell and must be able to see the subject. Breaking either of these conditions causes the spell to terminate immediately.
This spell requires a moderate level of concentration by the priest. While maintaining this spell, he can move or enter combat, but cannot cast another spell. If the priest is wounded, rendered unconscious, or killed, the spell immediately terminates.
If the priest is 10th level or lower, he or she cannot force the subject to perform particularly delicate actions, such as picking a lock. At 11th level or higher, however, this restriction is removed. The priest could thus force a thief to pick a lock. Any such delicate actions suffer a -15% penalty (or -3 on 1d20) to reflect the 'remote control' nature of the action.
The material component is a mesh of fine threads that the priest loops around the fingertips of one hand and manipulates in the way that a puppeteer controls a puppet.</t>
        </r>
      </text>
    </comment>
    <comment ref="B173" authorId="0">
      <text>
        <r>
          <rPr>
            <b/>
            <sz val="9"/>
            <rFont val="Tahoma"/>
            <family val="0"/>
          </rPr>
          <t>Owen:</t>
        </r>
        <r>
          <rPr>
            <sz val="9"/>
            <rFont val="Tahoma"/>
            <family val="0"/>
          </rPr>
          <t xml:space="preserve">
This spell </t>
        </r>
        <r>
          <rPr>
            <b/>
            <sz val="9"/>
            <rFont val="Tahoma"/>
            <family val="2"/>
          </rPr>
          <t>turns the subject into a 'thought broadcaster'</t>
        </r>
        <r>
          <rPr>
            <sz val="9"/>
            <rFont val="Tahoma"/>
            <family val="0"/>
          </rPr>
          <t xml:space="preserve">. For the duration of the spell, everyone within 30 yds of the subject senses the subject's thoughts, making it </t>
        </r>
        <r>
          <rPr>
            <b/>
            <sz val="9"/>
            <rFont val="Tahoma"/>
            <family val="2"/>
          </rPr>
          <t>impossible for him to lie, keep secrets, conceal motives</t>
        </r>
        <r>
          <rPr>
            <sz val="9"/>
            <rFont val="Tahoma"/>
            <family val="0"/>
          </rPr>
          <t xml:space="preserve">, etc. The subject is not automatically aware that his thoughts are being sensed. Everyone who senses these thoughts, on the other hand, knows their source.
This spell causes the broadcast of only surface thoughts and motivations, not memories. There is no need for a common language between broadcaster and receivers; for this purpose, thoughts are considered to be symbolic, not dependent on language. The detail level of the thoughts is insufficient for others to learn specific skills from the subject. Thus, if the subject casts a spell, everyone within range knows what spell is being cast before it takes effect, but no one learns any knowledge about how the spell is cast.
If the broadcaster is invisible or hiding in shadows, the broadcast functions normally, and all receivers are aware that someone is in the vicinity whom they cannot see. While receivers cannot pinpoint the broadcaster's location, the broadcaster's thoughts will inevitably reveal his general position ('Oh no, he's looking right at me,' etc). </t>
        </r>
        <r>
          <rPr>
            <b/>
            <sz val="9"/>
            <rFont val="Tahoma"/>
            <family val="2"/>
          </rPr>
          <t>A character hiding in shadows will be automatically detected, while attacks against an invisible broadcaster suffer a -2 penalty, rather than the normal -4</t>
        </r>
        <r>
          <rPr>
            <sz val="9"/>
            <rFont val="Tahoma"/>
            <family val="0"/>
          </rPr>
          <t>. This spell</t>
        </r>
        <r>
          <rPr>
            <b/>
            <sz val="9"/>
            <rFont val="Tahoma"/>
            <family val="2"/>
          </rPr>
          <t xml:space="preserve"> totally negates the chance of surprise by the broadcaster</t>
        </r>
        <r>
          <rPr>
            <sz val="9"/>
            <rFont val="Tahoma"/>
            <family val="0"/>
          </rPr>
          <t>.
The subject must have an Intelligence score of 1 or more to become a broadcaster, and must have a 'normal' mind as understood by PCs. Thoughts that are broadcast can be received only by individuals with Intelligence scores of 3 or better. An unwilling subject receives a normal saving throw vs spell to avoid the effects. A willing subject can waive this saving throw.
The material component is a small balloon that the priest inflates upon casting. This balloon is consumed in the casting.</t>
        </r>
      </text>
    </comment>
    <comment ref="B174" authorId="0">
      <text>
        <r>
          <rPr>
            <b/>
            <sz val="9"/>
            <rFont val="Tahoma"/>
            <family val="0"/>
          </rPr>
          <t>Owen:</t>
        </r>
        <r>
          <rPr>
            <sz val="9"/>
            <rFont val="Tahoma"/>
            <family val="0"/>
          </rPr>
          <t xml:space="preserve">
This spell </t>
        </r>
        <r>
          <rPr>
            <b/>
            <sz val="9"/>
            <rFont val="Tahoma"/>
            <family val="2"/>
          </rPr>
          <t>enables a creature</t>
        </r>
        <r>
          <rPr>
            <sz val="9"/>
            <rFont val="Tahoma"/>
            <family val="0"/>
          </rPr>
          <t xml:space="preserve">, which can be as large as the largest giant, </t>
        </r>
        <r>
          <rPr>
            <b/>
            <sz val="9"/>
            <rFont val="Tahoma"/>
            <family val="2"/>
          </rPr>
          <t>to tread upon air just as if it were solid ground</t>
        </r>
        <r>
          <rPr>
            <sz val="9"/>
            <rFont val="Tahoma"/>
            <family val="0"/>
          </rPr>
          <t>. Moving upward is similar to walking up a hill; a maximum upward angle of 45 degrees is possible at one-half the creature's movement rate. Likewise, a maximum downward angle of 45 degrees at the normal movement rate is possible. An air-walking creature is always in control of its movement rate, save when a wind is blowing. In this case the creature gains or loses 10 feet of movement for every 10 miles per hour of wind velocity. The creature may, at the DM's option, be subject to additional penalties, loss of control, and possible damage in exceptionally strong or turbulent winds.
The spell can be placed upon a trained mount, so it can be ridden through the air. Of course, a mount not accustomed to such movement would certainly need careful and lengthy training, the details of which are up to the DM.
The material components for the spell are the priest's holy symbol and a bit of thistledown.</t>
        </r>
      </text>
    </comment>
    <comment ref="B175" authorId="0">
      <text>
        <r>
          <rPr>
            <b/>
            <sz val="9"/>
            <rFont val="Tahoma"/>
            <family val="2"/>
          </rPr>
          <t>Owen:</t>
        </r>
        <r>
          <rPr>
            <sz val="9"/>
            <rFont val="Tahoma"/>
            <family val="2"/>
          </rPr>
          <t xml:space="preserve">
This spell is used by the priest to </t>
        </r>
        <r>
          <rPr>
            <b/>
            <sz val="9"/>
            <rFont val="Tahoma"/>
            <family val="2"/>
          </rPr>
          <t>remove the burden of unwilling or unknown deeds from the person</t>
        </r>
        <r>
          <rPr>
            <sz val="9"/>
            <rFont val="Tahoma"/>
            <family val="2"/>
          </rPr>
          <t xml:space="preserve"> who is the subject of the atonement. The spell </t>
        </r>
        <r>
          <rPr>
            <b/>
            <sz val="9"/>
            <rFont val="Tahoma"/>
            <family val="2"/>
          </rPr>
          <t>removes the effects of magical alignment change</t>
        </r>
        <r>
          <rPr>
            <sz val="9"/>
            <rFont val="Tahoma"/>
            <family val="2"/>
          </rPr>
          <t xml:space="preserve"> as well. The person seeking the atonement spell must either be truly repentant or not have been in command of his own will when the acts to be atoned for were committed. Your DM will judge this spell in this regard, noting any past instances of its use upon the person. Deliberate misdeeds and acts of knowing and willful nature cannot be atoned for with this spell (see the quest spell). A character who refuses to accept an atonement is automatically considered to have committed a willful misdeed.</t>
        </r>
      </text>
    </comment>
    <comment ref="B179" authorId="0">
      <text>
        <r>
          <rPr>
            <b/>
            <sz val="9"/>
            <rFont val="Tahoma"/>
            <family val="2"/>
          </rPr>
          <t>Owen:</t>
        </r>
        <r>
          <rPr>
            <sz val="9"/>
            <rFont val="Tahoma"/>
            <family val="2"/>
          </rPr>
          <t xml:space="preserve">
The cure critical wounds spell is a very potent version of the cure light wounds spell. The priest lays his hand upon a creature and</t>
        </r>
        <r>
          <rPr>
            <b/>
            <sz val="9"/>
            <rFont val="Tahoma"/>
            <family val="2"/>
          </rPr>
          <t xml:space="preserve"> heals 3d8+8 points of damage</t>
        </r>
        <r>
          <rPr>
            <sz val="9"/>
            <rFont val="Tahoma"/>
            <family val="2"/>
          </rPr>
          <t>. The spell does not affect creatures without corporeal bodies, those of extraplanar origin, or those not living.</t>
        </r>
      </text>
    </comment>
    <comment ref="B180" authorId="0">
      <text>
        <r>
          <rPr>
            <b/>
            <sz val="9"/>
            <rFont val="Tahoma"/>
            <family val="2"/>
          </rPr>
          <t>Owen:</t>
        </r>
        <r>
          <rPr>
            <sz val="9"/>
            <rFont val="Tahoma"/>
            <family val="2"/>
          </rPr>
          <t xml:space="preserve">
The priest using this spell </t>
        </r>
        <r>
          <rPr>
            <b/>
            <sz val="9"/>
            <rFont val="Tahoma"/>
            <family val="2"/>
          </rPr>
          <t>causes a summoned creature of evil nature, an evil creature from another plane, or a creature summoned by an evil caster, to return to its own plane or place when the caster successfully strikes it in melee combat</t>
        </r>
        <r>
          <rPr>
            <sz val="9"/>
            <rFont val="Tahoma"/>
            <family val="2"/>
          </rPr>
          <t xml:space="preserve">. (Examples of such creatures are aerial servants, djinn, efreet, elementals, and invisible stalkers.) An </t>
        </r>
        <r>
          <rPr>
            <b/>
            <sz val="9"/>
            <rFont val="Tahoma"/>
            <family val="2"/>
          </rPr>
          <t>evil enchantment (such as a charm spell cast by an evil creature) that is subject to a normal dispel magic spell can be automatically dispelled by the dispel evil spell</t>
        </r>
        <r>
          <rPr>
            <sz val="9"/>
            <rFont val="Tahoma"/>
            <family val="2"/>
          </rPr>
          <t xml:space="preserve">. Note that this spell lasts for a maximum of one round for each experience level of the caster, or until expended. While the spell is in effect, </t>
        </r>
        <r>
          <rPr>
            <b/>
            <sz val="9"/>
            <rFont val="Tahoma"/>
            <family val="2"/>
          </rPr>
          <t>all creatures that could be affected by it attack with a -7 penalty to their attack rolls</t>
        </r>
        <r>
          <rPr>
            <sz val="9"/>
            <rFont val="Tahoma"/>
            <family val="2"/>
          </rPr>
          <t xml:space="preserve"> when engaging the spellcaster.</t>
        </r>
      </text>
    </comment>
    <comment ref="B182" authorId="0">
      <text>
        <r>
          <rPr>
            <b/>
            <sz val="9"/>
            <rFont val="Tahoma"/>
            <family val="2"/>
          </rPr>
          <t>Owen:</t>
        </r>
        <r>
          <rPr>
            <sz val="9"/>
            <rFont val="Tahoma"/>
            <family val="2"/>
          </rPr>
          <t xml:space="preserve">
When the priest calls down a flame strike spell, a vertical column of fire roars downward in the exact location called for by the caster. Any creature wihtin the area of effect of a flame strike must roll a saving throw vs spell. Failure means the creature </t>
        </r>
        <r>
          <rPr>
            <b/>
            <sz val="9"/>
            <rFont val="Tahoma"/>
            <family val="2"/>
          </rPr>
          <t>sustains 6d8 points of damage</t>
        </r>
        <r>
          <rPr>
            <sz val="9"/>
            <rFont val="Tahoma"/>
            <family val="2"/>
          </rPr>
          <t>; otherwise, the damage is halved.
The material component of this spell is a pinch of sulphur.</t>
        </r>
      </text>
    </comment>
    <comment ref="B184" authorId="0">
      <text>
        <r>
          <rPr>
            <b/>
            <sz val="9"/>
            <rFont val="Tahoma"/>
            <family val="2"/>
          </rPr>
          <t>Owen:</t>
        </r>
        <r>
          <rPr>
            <sz val="9"/>
            <rFont val="Tahoma"/>
            <family val="2"/>
          </rPr>
          <t xml:space="preserve">
The spell </t>
        </r>
        <r>
          <rPr>
            <b/>
            <sz val="9"/>
            <rFont val="Tahoma"/>
            <family val="2"/>
          </rPr>
          <t>causes a holy water font to serve as a scrying device</t>
        </r>
        <r>
          <rPr>
            <sz val="9"/>
            <rFont val="Tahoma"/>
            <family val="2"/>
          </rPr>
          <t>. The spell does not function unless the priest is in good standing with his deity. The basin of holy water becomes similar to a crystal ball. For each vial of capacity of the basin, the priest may scry for one rd, up to a maximum of one hour; thus, the duration of the magic font spell is directly related to the size of the holy water receptacle. The DM will know the chances of a character being able to detect scrying.
The priest's holy symbol and the font and its trappings are not consumed by the spell.</t>
        </r>
      </text>
    </comment>
    <comment ref="B186" authorId="0">
      <text>
        <r>
          <rPr>
            <b/>
            <sz val="9"/>
            <rFont val="Tahoma"/>
            <family val="0"/>
          </rPr>
          <t>Owen:</t>
        </r>
        <r>
          <rPr>
            <sz val="9"/>
            <rFont val="Tahoma"/>
            <family val="0"/>
          </rPr>
          <t xml:space="preserve">
When the plane shift spell is cast, the priest </t>
        </r>
        <r>
          <rPr>
            <b/>
            <sz val="9"/>
            <rFont val="Tahoma"/>
            <family val="2"/>
          </rPr>
          <t>moves himself or some other creature to another plane of existence</t>
        </r>
        <r>
          <rPr>
            <sz val="9"/>
            <rFont val="Tahoma"/>
            <family val="0"/>
          </rPr>
          <t xml:space="preserve">. The recipient of the spell remains in the new plane until sent forth by some like means. If several persons link hands in a circle, </t>
        </r>
        <r>
          <rPr>
            <b/>
            <sz val="9"/>
            <rFont val="Tahoma"/>
            <family val="2"/>
          </rPr>
          <t>up to eight can be affected</t>
        </r>
        <r>
          <rPr>
            <sz val="9"/>
            <rFont val="Tahoma"/>
            <family val="0"/>
          </rPr>
          <t xml:space="preserve"> by the plane shift at the same time.
The material component of this spell is a small, forked metal rod - the exact size and metal type dictating to which plane of existence (including sub-planes and alternate dimensions) the spell sends the affected creatures. (Your DM will determine specifics regarding how and what planes are reached.)
An unwilling victim must be touched (successful attack roll) in order to be sent; in addition, the creature is also allowed a saving throw. If the saving throw is successful, the effect of the spell is negated. Note that pinpoint accuracy is rarely achieved; arriving a random distance from an intended destination is common.
The metal rod is not expended when the spell is cast. Forked rods keyed to certain planes may be difficult to come by, as decided by the DM.</t>
        </r>
      </text>
    </comment>
    <comment ref="B187" authorId="0">
      <text>
        <r>
          <rPr>
            <b/>
            <sz val="9"/>
            <rFont val="Tahoma"/>
            <family val="2"/>
          </rPr>
          <t>Owen:</t>
        </r>
        <r>
          <rPr>
            <sz val="9"/>
            <rFont val="Tahoma"/>
            <family val="2"/>
          </rPr>
          <t xml:space="preserve">
In order to cast this spell, the priest must be in sight of a rainbow of any sort, or have a special component (see below). The rainbow spell has two applications, and the priest can choose the desired one at the time of casting. These applications are as follows:
</t>
        </r>
        <r>
          <rPr>
            <b/>
            <sz val="9"/>
            <rFont val="Tahoma"/>
            <family val="2"/>
          </rPr>
          <t>Bow</t>
        </r>
        <r>
          <rPr>
            <sz val="9"/>
            <rFont val="Tahoma"/>
            <family val="2"/>
          </rPr>
          <t xml:space="preserve">: The spell creates a shimmering multi-layered short composite bow of rainbow hues. It is light and easy to pull, so that any character can use it without penalty for non-proficiency. It is magical: Each of its shimmering missiles is the equivalent of a +2 weapon, including attack and damage bonuses. Magic resistance can negate the effect of any missile fired from the bow. The bow fires seven missiles before disappearing. It can be fired up to four times per rd. Each time a missile is fired, one hue leaves the bow, corresponding to the colour of arrow that is released. Each colour of arrow has the ability to cause double damage to certain creatures, as follows:
Red - fire dwellers / users and fire elementals
Orange - creatures or constructs of clay, sand, earth, stone or similar materials, and earth elementals
Yellow - vegetable opponents (including fungus creatures, shambling mounds, treants, etc)
Green - aquatic creatures and water elementals
Blue - aerial creatures, electricity-using creatures, and air elementals
Indigo - acid-using or poison-using creatures
Violet - metallic or regenerating creatures
When the bow is drawn, an arrow of the appropriate colour magically appears, nocked and ready. If no colour is requested, or a colour that has already been used is asked for, then the next arrow (in the order of the spectrum) appears.
</t>
        </r>
        <r>
          <rPr>
            <b/>
            <sz val="9"/>
            <rFont val="Tahoma"/>
            <family val="2"/>
          </rPr>
          <t>Bridge</t>
        </r>
        <r>
          <rPr>
            <sz val="9"/>
            <rFont val="Tahoma"/>
            <family val="2"/>
          </rPr>
          <t>: The caster causes the rainbow to form a seven-hued bridge up to 3' wide / lvl of the caster. It must be at least 20' long and can be as long as 120 yds, according to the caster's desire. It lasts as long as the spell duration or until ordered out of existence by the caster.
The components for this spell are the priest's holy symbol and a vial of holy water. If no rainbow is in the vicinity, the caster can substitute a diamond of not less than 1,000 gp value, specially prepared with bless and prayer spells while in sight of a rainbow. The holy water and diamond disappear when the spell is cast.</t>
        </r>
      </text>
    </comment>
    <comment ref="B188" authorId="0">
      <text>
        <r>
          <rPr>
            <b/>
            <sz val="9"/>
            <rFont val="Tahoma"/>
            <family val="2"/>
          </rPr>
          <t>Owen:</t>
        </r>
        <r>
          <rPr>
            <sz val="9"/>
            <rFont val="Tahoma"/>
            <family val="2"/>
          </rPr>
          <t xml:space="preserve">
When the priest casts a raise dead spell, he can </t>
        </r>
        <r>
          <rPr>
            <b/>
            <sz val="9"/>
            <rFont val="Tahoma"/>
            <family val="2"/>
          </rPr>
          <t>restore life to a dwarf, gnome, half-elf, halfling, or human</t>
        </r>
        <r>
          <rPr>
            <sz val="9"/>
            <rFont val="Tahoma"/>
            <family val="2"/>
          </rPr>
          <t xml:space="preserve"> (other creatures may be allowed, at the DM's option). The length of time that the person has been dead is of importance, as the priest can only raise persons dead up to a limit of one day / lvl of the priest.
Note that the body of the person must be whole, or otherwise missing parts are still missing when the person is brought back to life. Likewise, other ills, such as poison and disease are not negated. The raised person must roll a successful resurrection survival check to survive the ordeal and loses 1 point of Constitution. Furthermore, the raised person is weak and helpless in any event, and he needs a minimum of one full day of rest in bed for each day or fraction that he was dead. The person has but 1 hp when raised and must regain the rest by natural healing or curative magic.
Note that a character's starting Constitution is an absolute limit to the number of times the character can be revived by this means.
The somatic component of the spell is a pointed finger.</t>
        </r>
      </text>
    </comment>
    <comment ref="B192" authorId="0">
      <text>
        <r>
          <rPr>
            <b/>
            <sz val="9"/>
            <rFont val="Tahoma"/>
            <family val="2"/>
          </rPr>
          <t>Owen:</t>
        </r>
        <r>
          <rPr>
            <sz val="9"/>
            <rFont val="Tahoma"/>
            <family val="2"/>
          </rPr>
          <t xml:space="preserve">
When the priest employs this spell, he confers upon the recipient</t>
        </r>
        <r>
          <rPr>
            <b/>
            <sz val="9"/>
            <rFont val="Tahoma"/>
            <family val="2"/>
          </rPr>
          <t xml:space="preserve"> the ability to see all things as they actually are</t>
        </r>
        <r>
          <rPr>
            <sz val="9"/>
            <rFont val="Tahoma"/>
            <family val="2"/>
          </rPr>
          <t>. The spell penetrates normal and magical darkness. Secret doors become plain. The exact location of displaced things is obvious. Invisible things become quite visible. Illusions and apparitions are seen through. Polymorphed, changed, or enchanted things are apparent. Even the aura projected by creatures becomes visible, so that alignment can be discerned. Furthermore, the recipient can focus his vision to see into the Ethereal plane or the bordering areas of adjacent planes. The range of vision conferred is 120'. True seeing, however, does not penetrate solid objects; it in no way confers X-ray vision or its equivalent. Furthermore, the spell effects cannot be further enhanced with known magic.
The spell requires an ointment for the eyes that is made from very rare mushroom powder, saffron, and fat and costs no less than 300gp per use. The ointment must be aged for 1d6 months.</t>
        </r>
      </text>
    </comment>
    <comment ref="B193" authorId="0">
      <text>
        <r>
          <rPr>
            <b/>
            <sz val="9"/>
            <rFont val="Tahoma"/>
            <family val="2"/>
          </rPr>
          <t>Owen:</t>
        </r>
        <r>
          <rPr>
            <sz val="9"/>
            <rFont val="Tahoma"/>
            <family val="2"/>
          </rPr>
          <t xml:space="preserve">
The wall of fire spell </t>
        </r>
        <r>
          <rPr>
            <b/>
            <sz val="9"/>
            <rFont val="Tahoma"/>
            <family val="2"/>
          </rPr>
          <t>brings forth an immobile, blazing curtain of magical fire of shimmering colour</t>
        </r>
        <r>
          <rPr>
            <sz val="9"/>
            <rFont val="Tahoma"/>
            <family val="2"/>
          </rPr>
          <t xml:space="preserve"> - yellow-green or amber (different from the 4th level wizard version). The spell creates an opaque sheet of flame up to one 20' square per lvl of the spellcaster, or a ring with a radius of up to 10'+5'/2 lvls, and 20' high.
The wall of fire must be cast so that it is vertical with respect to the caster. One side of the wall, selected by the caster, sends forth waves of heat, inflicting </t>
        </r>
        <r>
          <rPr>
            <b/>
            <sz val="9"/>
            <rFont val="Tahoma"/>
            <family val="2"/>
          </rPr>
          <t xml:space="preserve">2d4 points of damage upon creatures within 10' </t>
        </r>
        <r>
          <rPr>
            <sz val="9"/>
            <rFont val="Tahoma"/>
            <family val="2"/>
          </rPr>
          <t xml:space="preserve">and </t>
        </r>
        <r>
          <rPr>
            <b/>
            <sz val="9"/>
            <rFont val="Tahoma"/>
            <family val="2"/>
          </rPr>
          <t>1d4 points of damage upon those within 20'</t>
        </r>
        <r>
          <rPr>
            <sz val="9"/>
            <rFont val="Tahoma"/>
            <family val="2"/>
          </rPr>
          <t xml:space="preserve">. In addition, the wall inflicts </t>
        </r>
        <r>
          <rPr>
            <b/>
            <sz val="9"/>
            <rFont val="Tahoma"/>
            <family val="2"/>
          </rPr>
          <t>4d4+1/lvl points of damage to any creature passing through it</t>
        </r>
        <r>
          <rPr>
            <sz val="9"/>
            <rFont val="Tahoma"/>
            <family val="2"/>
          </rPr>
          <t xml:space="preserve">. Creatures especially subject to fire may take additional damage, and </t>
        </r>
        <r>
          <rPr>
            <b/>
            <sz val="9"/>
            <rFont val="Tahoma"/>
            <family val="2"/>
          </rPr>
          <t>undead always take twice normal damage</t>
        </r>
        <r>
          <rPr>
            <sz val="9"/>
            <rFont val="Tahoma"/>
            <family val="2"/>
          </rPr>
          <t>. Note that attempting to directly catch moving creatures with a newly created wall of fire is difficult; a successful saving throw enables the creature to avoid the wall, while its rate and direction of movement determine which side of the created wall it is on. The wall of fire lasts as long as the priest concentates on maintaining it, or 1 rd/lvl in the event he does not wish to concentrate upon it.
The material component of the spell is phosphorus.</t>
        </r>
      </text>
    </comment>
    <comment ref="B176" authorId="0">
      <text>
        <r>
          <rPr>
            <b/>
            <sz val="9"/>
            <rFont val="Tahoma"/>
            <family val="0"/>
          </rPr>
          <t>Owen:</t>
        </r>
        <r>
          <rPr>
            <sz val="9"/>
            <rFont val="Tahoma"/>
            <family val="0"/>
          </rPr>
          <t xml:space="preserve">
This spell </t>
        </r>
        <r>
          <rPr>
            <b/>
            <sz val="9"/>
            <rFont val="Tahoma"/>
            <family val="2"/>
          </rPr>
          <t>creates a one-way invisible force field around the area of effect</t>
        </r>
        <r>
          <rPr>
            <sz val="9"/>
            <rFont val="Tahoma"/>
            <family val="0"/>
          </rPr>
          <t>. The spell creates one 10'x10'x10' cube for every level of the caster. These can be arranged into any rectangular shape the caster desires.
Intruders entering the protected area suffer no ill effects, but the barrier of retention prevents them from leaving. The spell affects all creatures who fail a saving throw vs spell. The caster can pass in and out of the barrier freely.
Intruders trapped by the barrier of retention can cast spells out of the barrier and can use spells such as teleport to escape the protected area. Objects cannot be hurled out of the barrier, but can be carried out by an escaping creature. Dispel magic and similar spells negate the barrier.
The material component is a small cage made of silver wire. The caster must walk around the perimeter of the area of effect when casting.</t>
        </r>
      </text>
    </comment>
    <comment ref="B177" authorId="0">
      <text>
        <r>
          <rPr>
            <b/>
            <sz val="9"/>
            <rFont val="Tahoma"/>
            <family val="2"/>
          </rPr>
          <t>Owen:</t>
        </r>
        <r>
          <rPr>
            <sz val="9"/>
            <rFont val="Tahoma"/>
            <family val="2"/>
          </rPr>
          <t xml:space="preserve">
This spell creates a billowy cloud of magical vapours that moves in the direction of the prevailing wind at a rate of 20' per rd. A strong wind (greater than 15 miles per hour) breaks it up in 4 rds, and a greater wind (25 mph or more) prevents the use of this spell. Thick vegetation disperses the cloud in 2 rds.
The cloud of purification </t>
        </r>
        <r>
          <rPr>
            <b/>
            <sz val="9"/>
            <rFont val="Tahoma"/>
            <family val="2"/>
          </rPr>
          <t>transmutes organic filth, garbage, and vermin (mice, rats, rot grubs, and so on) into an equal quanitity of pure water</t>
        </r>
        <r>
          <rPr>
            <sz val="9"/>
            <rFont val="Tahoma"/>
            <family val="2"/>
          </rPr>
          <t>. For example, a nest of rot grubs caught in the cloud would 'melt', becoming small puddles of clean water.
The cloud's vapours are heavier than air, so they sink to the lowest level of the land (even down holes in the ground). Thus, this spell is perfect for cleansing a sewer or well.
This spell in no way affects magical creatures or creatures larger than a normal rat.</t>
        </r>
      </text>
    </comment>
    <comment ref="B181" authorId="0">
      <text>
        <r>
          <rPr>
            <b/>
            <sz val="9"/>
            <rFont val="Tahoma"/>
            <family val="0"/>
          </rPr>
          <t>Owen:</t>
        </r>
        <r>
          <rPr>
            <sz val="9"/>
            <rFont val="Tahoma"/>
            <family val="0"/>
          </rPr>
          <t xml:space="preserve">
This spell </t>
        </r>
        <r>
          <rPr>
            <b/>
            <sz val="9"/>
            <rFont val="Tahoma"/>
            <family val="2"/>
          </rPr>
          <t>prevents the entry of all elementals into the area of effect</t>
        </r>
        <r>
          <rPr>
            <sz val="9"/>
            <rFont val="Tahoma"/>
            <family val="0"/>
          </rPr>
          <t xml:space="preserve">. Further, elementals outside the area of effect </t>
        </r>
        <r>
          <rPr>
            <b/>
            <sz val="9"/>
            <rFont val="Tahoma"/>
            <family val="2"/>
          </rPr>
          <t>cannot make physical attacks against those inside</t>
        </r>
        <r>
          <rPr>
            <sz val="9"/>
            <rFont val="Tahoma"/>
            <family val="0"/>
          </rPr>
          <t>. Spells and missile attacks can be cast into the area by elementals.
The spell affects a cube whose sides equal the caster's level times 5'.
Elemental forbiddance has no effect on elementals that are within the area of effect when the spell is cast. If such elementals leave the area of effect, they cannot reenter.
The material components are the priest's holy symbol and four glass beads, each of a different colour (green, blue, red and yellow). The priest must pace out the perimeter of the warded area at the time of casting.</t>
        </r>
      </text>
    </comment>
    <comment ref="B183" authorId="0">
      <text>
        <r>
          <rPr>
            <b/>
            <sz val="9"/>
            <rFont val="Tahoma"/>
            <family val="0"/>
          </rPr>
          <t>Owen:</t>
        </r>
        <r>
          <rPr>
            <sz val="9"/>
            <rFont val="Tahoma"/>
            <family val="0"/>
          </rPr>
          <t xml:space="preserve">
Grounding offers </t>
        </r>
        <r>
          <rPr>
            <b/>
            <sz val="9"/>
            <rFont val="Tahoma"/>
            <family val="2"/>
          </rPr>
          <t>protection against normal and magical electrical attacks within the area of effect</t>
        </r>
        <r>
          <rPr>
            <sz val="9"/>
            <rFont val="Tahoma"/>
            <family val="0"/>
          </rPr>
          <t>. The protected area and creatures within it suffer no damage from normal electrical attacks (such as those caused by lightning bolts in a thunderstorm and nonmagical creatures such as electric eels). Magical electrical attacks (including lightning bolt breath weapons) cause only 50% of their normal damage. Additionally, creatures within the area of effect receive a +2 bonus to saving throws made against electrical attacks, regardless of whether the attacks originate inside or outside the warded area.
The material components are the priest's holy symbol and a coil of silver wire.</t>
        </r>
      </text>
    </comment>
    <comment ref="B185" authorId="0">
      <text>
        <r>
          <rPr>
            <b/>
            <sz val="9"/>
            <rFont val="Tahoma"/>
            <family val="2"/>
          </rPr>
          <t>Owen:</t>
        </r>
        <r>
          <rPr>
            <sz val="9"/>
            <rFont val="Tahoma"/>
            <family val="2"/>
          </rPr>
          <t xml:space="preserve">
This nasty spell 'disconnects' the subject's short-term and long-term memory. While the spell is in effect, the </t>
        </r>
        <r>
          <rPr>
            <b/>
            <sz val="9"/>
            <rFont val="Tahoma"/>
            <family val="2"/>
          </rPr>
          <t>subject is incapable of storing information in long-term memory</t>
        </r>
        <r>
          <rPr>
            <sz val="9"/>
            <rFont val="Tahoma"/>
            <family val="2"/>
          </rPr>
          <t>. Every moment is virtually an independent event for the subject; he or she can remember recent events, thoughts and sensations for no more than a few seconds (the amount of time they remain in short-term memory).
Memories of events that happened before the onset of the spell are not affected at all; these are safely stored in long-term memory. This means that the subject can cast any spells memorized before the memory wrack took effect, but he is likely to have difficulty casting the spell as described below.
The subject of this spell has a limited ability to act. He is restricted to one action at a time and must concentrate mightily to keep the situation and any planned actions in short-term memory. As long as the subject is able to maintain concentration, he may act normally within these limits.
If the subject is distracted (he is struck in combat, affected by a spell, startled, surprised, or a similar event occurs), he forgets everything that occurred from the onset of the spell to the moment of distraction. The subject must re-evaluate the situation as if it had just come to pass.
Consider the following example. The subject of the spell is a soldier assigned to guard the entrance to a building. The priest arrives and casts memory wrack on the guard. The guard has no problem remembering his orders, since he received them before the onset of the spell. He also remembers the arrival of the priest. The priest now tries to convince the guard that he is authorised to enter the building. The guard refuses him entry. The priest now picks up a rock and throws it at the guard, striking him and distracting him. The guard forgets everything that happened between the onset of the spell and the moment the rock struck. He forgets that the priest has already tried to con him and that he threw a rock at him. He must reevaluate the situation as though the priest had just arrived. The priest is free to make another attempt at entering the building.
When the spell expires, the subject remembers nothing that happened while the spell was in effect, possibly leading to amusing consequences.
The material component is a ruby of at least 200 gp value, which is crushed during the casting.</t>
        </r>
      </text>
    </comment>
    <comment ref="B189" authorId="0">
      <text>
        <r>
          <rPr>
            <b/>
            <sz val="9"/>
            <rFont val="Tahoma"/>
            <family val="0"/>
          </rPr>
          <t>Owen:</t>
        </r>
        <r>
          <rPr>
            <sz val="9"/>
            <rFont val="Tahoma"/>
            <family val="0"/>
          </rPr>
          <t xml:space="preserve">
This spell </t>
        </r>
        <r>
          <rPr>
            <b/>
            <sz val="9"/>
            <rFont val="Tahoma"/>
            <family val="2"/>
          </rPr>
          <t>compels its victim to repeat the action of the previous round</t>
        </r>
        <r>
          <rPr>
            <sz val="9"/>
            <rFont val="Tahoma"/>
            <family val="0"/>
          </rPr>
          <t>. The result of the repetition is always identical to the original result.
For example, if a character fired an arrow and inflicted 4 points of damage, a repeat action spell will cause him to fire a second arrow that will also inflict 4 points of damage. As long as the victim of the first arrow is within range, the subject affected by repeat actions will adjust his aim and fire the second arrow at him. If the victim of the arrow moves out of range, the subject will fire his second arrow in the direction of the recipient. If the recipient is out of sight, the subject will fire in the direction of the recipient's original location.
The subject of a repeat action spell must be capable of performing the indicated action a second time. If a character has no arrows in his quiver, he cannot fire an arrow. If a wizard were ordered to repeat a spell, he would attempt the spell only if he had the spell memorized and had sufficient material components. If a subject discovered a gem during a given round, repeat action will only compel him to hunt again; he will not recover another gem unless a second gem is actually present.
An unwilling subject is allowed a saving throw vs spell to resist the effects of repeat action.
The material components are two identical glass spheres, each an inch or less in diameter.</t>
        </r>
      </text>
    </comment>
    <comment ref="B191" authorId="0">
      <text>
        <r>
          <rPr>
            <b/>
            <sz val="9"/>
            <rFont val="Tahoma"/>
            <family val="2"/>
          </rPr>
          <t>Owen:</t>
        </r>
        <r>
          <rPr>
            <sz val="9"/>
            <rFont val="Tahoma"/>
            <family val="2"/>
          </rPr>
          <t xml:space="preserve">
This spell allows the caster to cause a mirror, a pool of water, or any other reflective surface to </t>
        </r>
        <r>
          <rPr>
            <b/>
            <sz val="9"/>
            <rFont val="Tahoma"/>
            <family val="2"/>
          </rPr>
          <t>reveal a specific event from the past</t>
        </r>
        <r>
          <rPr>
            <sz val="9"/>
            <rFont val="Tahoma"/>
            <family val="2"/>
          </rPr>
          <t xml:space="preserve">. The image provides a </t>
        </r>
        <r>
          <rPr>
            <b/>
            <sz val="9"/>
            <rFont val="Tahoma"/>
            <family val="2"/>
          </rPr>
          <t>perfectly clear picture with normal sounds</t>
        </r>
        <r>
          <rPr>
            <sz val="9"/>
            <rFont val="Tahoma"/>
            <family val="2"/>
          </rPr>
          <t>, as if the caster were present at the scene. The image continues for the duration of the spell.
Time pool will not reveal images from other planes of existence.
The spell's success is not automatic. The caster must know the general nature of the event he wishes to view (ie "show me the murder of King Thamak"). The caster's base chance of viewing the desired scene is 50% modified as follows, to a maximum of 90%:
- Add 5% for each point of the caster's Wisdom above 15.
- Add 20% if the caster has successfully used time pool to observe the same event before.
Only one of the following may apply:
- Add 20% if the event is one in which the caster participated.
- Add 10% if the caster is well informed about the event.
- Add 5% if the caster is slightly informed about the event.
The caster cannot communicate or otherwise interact with the image. Spells cannot be cast into the time pool.
The material components are a suitable reflective surface and a pinch of powdered quartz.</t>
        </r>
      </text>
    </comment>
    <comment ref="B195" authorId="0">
      <text>
        <r>
          <rPr>
            <b/>
            <sz val="9"/>
            <rFont val="Tahoma"/>
            <family val="0"/>
          </rPr>
          <t>Owen:</t>
        </r>
        <r>
          <rPr>
            <sz val="9"/>
            <rFont val="Tahoma"/>
            <family val="0"/>
          </rPr>
          <t xml:space="preserve">
The priest employs this spell to set up </t>
        </r>
        <r>
          <rPr>
            <b/>
            <sz val="9"/>
            <rFont val="Tahoma"/>
            <family val="2"/>
          </rPr>
          <t>a wall of circling, razor-sharp blades</t>
        </r>
        <r>
          <rPr>
            <sz val="9"/>
            <rFont val="Tahoma"/>
            <family val="0"/>
          </rPr>
          <t xml:space="preserve">. These whirl and flash around a central point, creating an immobile barrier. </t>
        </r>
        <r>
          <rPr>
            <b/>
            <sz val="9"/>
            <rFont val="Tahoma"/>
            <family val="2"/>
          </rPr>
          <t>Any creature that attempts to pass through the blade barrier suffers 8d8 points of damage</t>
        </r>
        <r>
          <rPr>
            <sz val="9"/>
            <rFont val="Tahoma"/>
            <family val="0"/>
          </rPr>
          <t xml:space="preserve"> in doing so. The plane of rotation of the blades can be horizontal, vertical, or in between. Creatures within the area of the barrier when it is invoked are entitled to a saving throw vs spell. If this is successful, the blades are avoided and no damage is suffered; the creature escapes the area of the blade barrier by the shortest possible route. The barrier remains for 3 rds for every experience lvl of the priest casting it. The barrier can cover any area from as small as 5' square to as large as 60' square.</t>
        </r>
      </text>
    </comment>
    <comment ref="B196" authorId="0">
      <text>
        <r>
          <rPr>
            <b/>
            <sz val="9"/>
            <rFont val="Tahoma"/>
            <family val="2"/>
          </rPr>
          <t>Owen:</t>
        </r>
        <r>
          <rPr>
            <sz val="9"/>
            <rFont val="Tahoma"/>
            <family val="2"/>
          </rPr>
          <t xml:space="preserve">
Upon casting a conjure fire elemental spell, the caster opens a special gate to the elemental plane of fire, and </t>
        </r>
        <r>
          <rPr>
            <b/>
            <sz val="9"/>
            <rFont val="Tahoma"/>
            <family val="2"/>
          </rPr>
          <t>a fire elemental is summoned to the vicinity of the spellcaster</t>
        </r>
        <r>
          <rPr>
            <sz val="9"/>
            <rFont val="Tahoma"/>
            <family val="2"/>
          </rPr>
          <t xml:space="preserve">. It is 65% likely that a 12 HD elemental appears, 20% likely that a 16 HD elemental appears, 9% likely that 2-4 salamanders appear, 4% likely that an efreeti appears, and 2% likely that a huge fire elemental of 21 to 24 HD appears. </t>
        </r>
        <r>
          <rPr>
            <b/>
            <sz val="9"/>
            <rFont val="Tahoma"/>
            <family val="2"/>
          </rPr>
          <t>The conjuring caster need not fear that the elemental force summoned will turn on him</t>
        </r>
        <r>
          <rPr>
            <sz val="9"/>
            <rFont val="Tahoma"/>
            <family val="2"/>
          </rPr>
          <t>, so concentration upon the activities of the fire elemental (or other creatures summoned) or protection from the creature is not necessary. The elemental summoned helps the caster however possible, including attacking opponents of the caster. The fire elemental or other creatures summoned remain for a maximum of one turn per lvl of the caster, or until it is slain, sent back by a dispel magic spell, the reverse of this spell, or similar magic.</t>
        </r>
      </text>
    </comment>
    <comment ref="B198" authorId="0">
      <text>
        <r>
          <rPr>
            <b/>
            <sz val="9"/>
            <rFont val="Tahoma"/>
            <family val="2"/>
          </rPr>
          <t>Owen:</t>
        </r>
        <r>
          <rPr>
            <sz val="9"/>
            <rFont val="Tahoma"/>
            <family val="2"/>
          </rPr>
          <t xml:space="preserve">
The recipient of this spell can </t>
        </r>
        <r>
          <rPr>
            <b/>
            <sz val="9"/>
            <rFont val="Tahoma"/>
            <family val="2"/>
          </rPr>
          <t>find the shortest, most direct physical route that he is seeking, be it the way into or out of a locale</t>
        </r>
        <r>
          <rPr>
            <sz val="9"/>
            <rFont val="Tahoma"/>
            <family val="2"/>
          </rPr>
          <t>. The locale can be outdoors or underground, a trap, or even a maze spell. Note that the spell works with respect to locales, not objects or creatures within a locale. Thus, the spell could not find the way to 'a forest where a green dragon lives' or to the location of 'a hoard of platinum pieces.' The location must be in the same plane as the caster.
The spell enables the subject to sense the correct direction that will eventually lead him to his destination, indicating at the appropriate times the exact path to follow (or physical actions to take - for example, with concentration the spell enables the subject to sense trip wires or the proper word to bypass a glyph). The spell ends when the destination is reached or when one turn for each caster lvl has elapsed. The spell frees the subject, and those with him, from a maze spell in a single rd, and will continue to do so as long as the spell lasts.
Note that this divination is keyed to the caster, not his companions, and that, like the find traps spell, it does not predict or allow for the actions of creatures.
The spell requires a set of divination counters of the sort favoured by the priest (rune stones).</t>
        </r>
      </text>
    </comment>
    <comment ref="B199" authorId="0">
      <text>
        <r>
          <rPr>
            <b/>
            <sz val="9"/>
            <rFont val="Tahoma"/>
            <family val="0"/>
          </rPr>
          <t>Owen:</t>
        </r>
        <r>
          <rPr>
            <sz val="9"/>
            <rFont val="Tahoma"/>
            <family val="0"/>
          </rPr>
          <t xml:space="preserve">
The very potent heal spell enables the priest to </t>
        </r>
        <r>
          <rPr>
            <b/>
            <sz val="9"/>
            <rFont val="Tahoma"/>
            <family val="2"/>
          </rPr>
          <t>wipe away disease and injury in the creature</t>
        </r>
        <r>
          <rPr>
            <sz val="9"/>
            <rFont val="Tahoma"/>
            <family val="0"/>
          </rPr>
          <t xml:space="preserve"> who receives the benefits of the spell. It completely cures all diseases or blindness of the recipient and heals all points of damage suffered due to wounds or injury. It dispels a feeblemind spell. It cures those mental disorders caused by spells or injury to the brain. Naturally, the effects can be negated by later wounds, injuries and diseases.</t>
        </r>
      </text>
    </comment>
    <comment ref="B197" authorId="0">
      <text>
        <r>
          <rPr>
            <b/>
            <sz val="9"/>
            <rFont val="Tahoma"/>
            <family val="0"/>
          </rPr>
          <t>Owen:</t>
        </r>
        <r>
          <rPr>
            <sz val="9"/>
            <rFont val="Tahoma"/>
            <family val="0"/>
          </rPr>
          <t xml:space="preserve">
This spell </t>
        </r>
        <r>
          <rPr>
            <b/>
            <sz val="9"/>
            <rFont val="Tahoma"/>
            <family val="2"/>
          </rPr>
          <t>prevents any dragon who fails its saving throw from entering the area of effect</t>
        </r>
        <r>
          <rPr>
            <sz val="9"/>
            <rFont val="Tahoma"/>
            <family val="0"/>
          </rPr>
          <t>. The spell affects a cubic area whose sides equal the caster's level times 5 feet. The dragon can cast spells, blast breath weapon, or hurl missiles (if possible) into the area of effect.
Dragons within the area of effect when the spell is cast are not affected. If such dragons leave the area of effect, they must succeed a saving throw to reenter the area.
The material components are the priest's holy symbol and a dragon scale.
The spell's effectiveness can be greatly increased with the casting of a focus spell.</t>
        </r>
      </text>
    </comment>
    <comment ref="B201" authorId="0">
      <text>
        <r>
          <rPr>
            <b/>
            <sz val="9"/>
            <rFont val="Tahoma"/>
            <family val="0"/>
          </rPr>
          <t>Owen:</t>
        </r>
        <r>
          <rPr>
            <sz val="9"/>
            <rFont val="Tahoma"/>
            <family val="0"/>
          </rPr>
          <t xml:space="preserve">
This spell is similar to the 9th-level wizard spell time stop. When reverse time is cast, time stops within a 30' diameter of the subject. All creatures and items in the area of effect stand motionless, rivers stop running, and arrows hang suspended in the air. Any creature, person, or object entering the area of effect is likewise frozen in time. The caster is affected if he is within the area of effect, unless he is the subject of the spell.
An unwilling subject is allowed a saving throw vs spell; if successful, the spell is immediately negated. Otherwise, </t>
        </r>
        <r>
          <rPr>
            <b/>
            <sz val="9"/>
            <rFont val="Tahoma"/>
            <family val="2"/>
          </rPr>
          <t>the victim is forced to relive all the actions taken in the previous 1-4 rounds in reverse</t>
        </r>
        <r>
          <rPr>
            <sz val="9"/>
            <rFont val="Tahoma"/>
            <family val="0"/>
          </rPr>
          <t>. Beginning with the most recent round, the subject moves backward, arrows fired by the subject return to his bow, and so on. All effects of these actions are negated. At the end of the spell's duration, normal time resumes and all creatures immediately continue their activities, picking up right where they had stopped.
Consider the following example. A party is battling a spellcasting red dragon. In the first round, the dragon breathes fire, roasting the party's wizard. The rest of the group attacks and injures the dragon. On the second round, the dragon bites and kills the group's thief. More damage is caused to the beast, but it is still alive in the third round, when it uses magic missile to kill the ranger. At this point, the priest casts reverse time on the beast. Fortunately, it fails its saving throw and is forced to reverse the last four rounds. While everyone else freezes, the dragon goes into reverse. The magic missiles zoom back to the dragon (and it regains the ability to cast that spell), it 'unbites' the thief (removing that damage from the character), and then inhales its fiery breath (leaving the roasted wizard alive and uncooked). The dragon is then reversed through one more round - the round before it encountered the party. The spell then ends and actions resume.
The dragon must now roll for surprise since it is encountering the party for the first time. The party is immune to surprise, since it was fighting the beast previously. All damage suffered by the dragon remains, since these actions were caused by the group and not the beast.
The material component is an etched silver arrow bent into a circle. The arrow must be no more than 3 ins long and worth no less that 500 gp. The arrow is destroyed in the casting.</t>
        </r>
      </text>
    </comment>
    <comment ref="B204" authorId="0">
      <text>
        <r>
          <rPr>
            <b/>
            <sz val="9"/>
            <rFont val="Tahoma"/>
            <family val="0"/>
          </rPr>
          <t>Owen:</t>
        </r>
        <r>
          <rPr>
            <sz val="9"/>
            <rFont val="Tahoma"/>
            <family val="0"/>
          </rPr>
          <t xml:space="preserve">
Uttering a holy word spell creates magic of tremendous power. It </t>
        </r>
        <r>
          <rPr>
            <b/>
            <sz val="9"/>
            <rFont val="Tahoma"/>
            <family val="2"/>
          </rPr>
          <t>drives off evil creatures from other planes</t>
        </r>
        <r>
          <rPr>
            <sz val="9"/>
            <rFont val="Tahoma"/>
            <family val="0"/>
          </rPr>
          <t>, forcing them to return to their own planes of existence, provided the speaker is in his home plane. Creatures so banished cannot return for at least a day. The spell further affects creatures of differing alignment as shown on the following table:
HD/Lvl          General                         Move            Attack                          Spells
 &lt;4                Kills
 4-7               Paralyzes 1d4 turns
 8-11             Slows 2d4 rds                -50%           -4 &amp; even rds only
 12+              Deafens 1d4 rds             -25%          -2                                 50% chance of failure
Affected creatures are those within the 30' radius area of effect, which is centered on the priest casting the spell. The side effects are negated for deafened or silenced creatures, but such are still driven off if other-planar.</t>
        </r>
      </text>
    </comment>
    <comment ref="B205" authorId="0">
      <text>
        <r>
          <rPr>
            <b/>
            <sz val="9"/>
            <rFont val="Tahoma"/>
            <family val="2"/>
          </rPr>
          <t>Owen:</t>
        </r>
        <r>
          <rPr>
            <sz val="9"/>
            <rFont val="Tahoma"/>
            <family val="2"/>
          </rPr>
          <t xml:space="preserve">
When a regenerate spell is cast, </t>
        </r>
        <r>
          <rPr>
            <b/>
            <sz val="9"/>
            <rFont val="Tahoma"/>
            <family val="2"/>
          </rPr>
          <t>body members</t>
        </r>
        <r>
          <rPr>
            <sz val="9"/>
            <rFont val="Tahoma"/>
            <family val="2"/>
          </rPr>
          <t xml:space="preserve"> (fingers, toes, hands, feet, arms, legs, tails, or even the heads of multi-headed creatures), </t>
        </r>
        <r>
          <rPr>
            <b/>
            <sz val="9"/>
            <rFont val="Tahoma"/>
            <family val="2"/>
          </rPr>
          <t>bones and organs grow back</t>
        </r>
        <r>
          <rPr>
            <sz val="9"/>
            <rFont val="Tahoma"/>
            <family val="2"/>
          </rPr>
          <t>. The process of regeneration requires but one round if the severed member(s) is (are) present and touching the creature, 2d4 turns otherwise. The creature must be living to receive the benefits of this spell. If the severed member is not present, or if the injury is older than one day per caster level, the recipient must roll a successful system shock check to survive the spell.
The material components of this spell are a prayer device and holy water.</t>
        </r>
      </text>
    </comment>
    <comment ref="B206" authorId="0">
      <text>
        <r>
          <rPr>
            <b/>
            <sz val="9"/>
            <rFont val="Tahoma"/>
            <family val="2"/>
          </rPr>
          <t>Owen:</t>
        </r>
        <r>
          <rPr>
            <sz val="9"/>
            <rFont val="Tahoma"/>
            <family val="2"/>
          </rPr>
          <t xml:space="preserve">
When this spell is cast, </t>
        </r>
        <r>
          <rPr>
            <b/>
            <sz val="9"/>
            <rFont val="Tahoma"/>
            <family val="2"/>
          </rPr>
          <t>the life energy level of the recipient creature is raised by one</t>
        </r>
        <r>
          <rPr>
            <sz val="9"/>
            <rFont val="Tahoma"/>
            <family val="2"/>
          </rPr>
          <t xml:space="preserve">. This reverses any previous life energy level drain of the creature by a force or monster. Thus, if a 10th-level character had been struck by a wight and drained to 9th level, the restoration spell would bring the character up to exactly the number of experience points necessary to restore him to 10th level once again, restoring additional HD (or hp) and level functions accordingly. Restoration is effective only if the spell is cast within one day of the recipient's loss of life energy, per experience level of the priest casting it. A restoration spell restores the intelligence of a creature affected by a feeblemind spell. It also negates all forms of insanity. </t>
        </r>
        <r>
          <rPr>
            <b/>
            <sz val="9"/>
            <rFont val="Tahoma"/>
            <family val="2"/>
          </rPr>
          <t>Casting this spell ages both the caster and the recipient by two years</t>
        </r>
        <r>
          <rPr>
            <sz val="9"/>
            <rFont val="Tahoma"/>
            <family val="2"/>
          </rPr>
          <t>.</t>
        </r>
      </text>
    </comment>
    <comment ref="B207" authorId="0">
      <text>
        <r>
          <rPr>
            <b/>
            <sz val="9"/>
            <rFont val="Tahoma"/>
            <family val="2"/>
          </rPr>
          <t>Owen:</t>
        </r>
        <r>
          <rPr>
            <sz val="9"/>
            <rFont val="Tahoma"/>
            <family val="2"/>
          </rPr>
          <t xml:space="preserve">
The priest employing this spell is able to </t>
        </r>
        <r>
          <rPr>
            <b/>
            <sz val="9"/>
            <rFont val="Tahoma"/>
            <family val="2"/>
          </rPr>
          <t>restore life and complete strength to any living creature</t>
        </r>
        <r>
          <rPr>
            <sz val="9"/>
            <rFont val="Tahoma"/>
            <family val="2"/>
          </rPr>
          <t xml:space="preserve">, including elves, he bestows the resurrection spell upon. The creature can have been dead up to 10 years per level of the priest casting the spell. The creature, upon surviving a resurrection survival check, is immediately restored to full hp and can perform strenuous activity. The spell cannot bring back a creature that has reached its allotted life span. Casting this spell makes it impossible for the priest to cast further spells or engage in combat until he has had one day of bed rest for each experience level or HD of the creature brought back to life. </t>
        </r>
        <r>
          <rPr>
            <b/>
            <sz val="9"/>
            <rFont val="Tahoma"/>
            <family val="2"/>
          </rPr>
          <t>The caster ages 3 years upon casting this spell</t>
        </r>
        <r>
          <rPr>
            <sz val="9"/>
            <rFont val="Tahoma"/>
            <family val="2"/>
          </rPr>
          <t>.
The material components of the spell are the priest's religious symbol and holy water. The DM may reduce the chances of successful resurrection if little of the creature's remains are available.</t>
        </r>
      </text>
    </comment>
    <comment ref="B209" authorId="0">
      <text>
        <r>
          <rPr>
            <b/>
            <sz val="9"/>
            <rFont val="Tahoma"/>
            <family val="0"/>
          </rPr>
          <t>Owen:</t>
        </r>
        <r>
          <rPr>
            <sz val="9"/>
            <rFont val="Tahoma"/>
            <family val="0"/>
          </rPr>
          <t xml:space="preserve">
Tentacle walls enables the caster to enchant a single room whose volume is less than or equal to the area of effect. The spell activates 1d4 rds after any creature other than the caster enters the room. The intruder must be larger than a normal rat; that is, it must be larger than one-half cubic foot or weigh more than 3 lbs.
</t>
        </r>
        <r>
          <rPr>
            <b/>
            <sz val="9"/>
            <rFont val="Tahoma"/>
            <family val="2"/>
          </rPr>
          <t>When the spell is activated, six black, leathery tentacles sprout inside the room</t>
        </r>
        <r>
          <rPr>
            <sz val="9"/>
            <rFont val="Tahoma"/>
            <family val="0"/>
          </rPr>
          <t>; the tentacles are evenly divided among the room's surfaces.
The whip-like tentacles grow to the length of the room and swing wildly. Each rd, a tentacle has a 30% chance of striking a random creature in the room, inflicting 1d6 points of damage (save vs spell for half damage). Each tentacle has AC0 and 25 hp. When a tentacle is reduced to 0 hp, it disappears in a puff of black smoke.
If all creatures are killed or withdraw from the room, the surviving tentacles withdraw, disappearing into the walls. If the spell is activated again, 6 tentacles reappear; new tentacles are created to replace any destroyed previously. As long as one tentacle survives an encounter, the tentacles will continue to be replaced. Only when all 6 tentacles are destroyed is the spell permanently negated.
The material component is the dried tentacle of an octopus.</t>
        </r>
      </text>
    </comment>
    <comment ref="B203" authorId="0">
      <text>
        <r>
          <rPr>
            <b/>
            <sz val="9"/>
            <rFont val="Tahoma"/>
            <family val="0"/>
          </rPr>
          <t>Owen:</t>
        </r>
        <r>
          <rPr>
            <sz val="9"/>
            <rFont val="Tahoma"/>
            <family val="0"/>
          </rPr>
          <t xml:space="preserve">
This powerful spell enables the caster to </t>
        </r>
        <r>
          <rPr>
            <b/>
            <sz val="9"/>
            <rFont val="Tahoma"/>
            <family val="2"/>
          </rPr>
          <t>cure many persons (even an entire community) who are afflicted with a nonmagical disease</t>
        </r>
        <r>
          <rPr>
            <sz val="9"/>
            <rFont val="Tahoma"/>
            <family val="0"/>
          </rPr>
          <t>. The priest need not touch or even see the diseased people for the spell to be effective, although recipients must be within the area of effect.
This spell does not cure all diseases in the community at one time; the caster must specifically state which disease is to be eliminated (black plague or yellow fever, for example) with each casting of the spell.
When the spell is cast, the priest exhales a sweet-smelling breath. This forms into a breeze that radiates outward, forming a circle that expands in a 50 yd radius per hour. During this time, the caster must remain at the centre of the area of effect. For example, after 12 hrs, the breath of life would cover a circle 1200 yds in diameter (600 yd radius). The breath is of a magical nature rather than a physical nature; therefore, it is unaffected by prevailing winds.
The breeze blows through the community, instantly eliminating the specified disease from all afflicted citizens. The breath of life spell does not destroy parasitic monsters (such as green slime, rot grubs, and others), nor does it cure lycanthropy or other magical afflictions. The spell does not prevent recurrence of a disease if the recipients are again exposed.
The material components are the priest's holy symbol and a cone of incense that has been blessed by the highest priest of the character's religion.</t>
        </r>
      </text>
    </comment>
    <comment ref="B9" authorId="0">
      <text>
        <r>
          <rPr>
            <b/>
            <sz val="9"/>
            <rFont val="Tahoma"/>
            <family val="0"/>
          </rPr>
          <t>Owen:</t>
        </r>
        <r>
          <rPr>
            <sz val="9"/>
            <rFont val="Tahoma"/>
            <family val="0"/>
          </rPr>
          <t xml:space="preserve">
By using this spell, the priest is able to </t>
        </r>
        <r>
          <rPr>
            <b/>
            <sz val="9"/>
            <rFont val="Tahoma"/>
            <family val="2"/>
          </rPr>
          <t>soothe the minds of those affected by fear, temporary insanity, confusion, and other forms of mental distress</t>
        </r>
        <r>
          <rPr>
            <sz val="9"/>
            <rFont val="Tahoma"/>
            <family val="0"/>
          </rPr>
          <t xml:space="preserve">. It cancels the effect on the recipient, restoring him to his normal mental state. The priest points at the recipient and utters a few holy scriptures, triggering the spell. However, the recipient, since his mental distress makes him an unwilling target, must </t>
        </r>
        <r>
          <rPr>
            <b/>
            <sz val="9"/>
            <rFont val="Tahoma"/>
            <family val="2"/>
          </rPr>
          <t>make a saving throw versus spells, attempting to avoid the effect</t>
        </r>
        <r>
          <rPr>
            <sz val="9"/>
            <rFont val="Tahoma"/>
            <family val="0"/>
          </rPr>
          <t>. If the saving throw is successful, the spell has no effect. If the save is failed, the character is calmed. The material component for this spell is a prayer wheel or a page of sutras.</t>
        </r>
      </text>
    </comment>
    <comment ref="B129" authorId="0">
      <text>
        <r>
          <rPr>
            <b/>
            <sz val="9"/>
            <rFont val="Tahoma"/>
            <family val="2"/>
          </rPr>
          <t>Owen:</t>
        </r>
        <r>
          <rPr>
            <sz val="9"/>
            <rFont val="Tahoma"/>
            <family val="2"/>
          </rPr>
          <t xml:space="preserve">
Creatures affected by this spell are put to sleep for one hour. Upon awakening, the creature is as refreshed as if he had slept for eight hours. The affected person recovers lost hit points as if he rested for a full night. Wizards can memorise spells as if real time had passed.
Because the rest is so complete and rejuvenating, a character does not feel fatigued after waking. Attempts to use nap more than once in an 18-hr period are ineffective (the character simply is not sleepy). Only willing subjects can be affected by nap.
The material components are a scrap of pillow ticking, a feather and a pebble that the caster has kept in his pocket for seven nights.</t>
        </r>
      </text>
    </comment>
    <comment ref="B148" authorId="0">
      <text>
        <r>
          <rPr>
            <b/>
            <sz val="9"/>
            <rFont val="Tahoma"/>
            <family val="2"/>
          </rPr>
          <t>Owen:</t>
        </r>
        <r>
          <rPr>
            <sz val="9"/>
            <rFont val="Tahoma"/>
            <family val="2"/>
          </rPr>
          <t xml:space="preserve">
The priest may levitate himself or another creature, up to a limit of 100 lbs/lvl. If cast upon the priest, he may move 20' vertically per rd, if upon another creature then that creature may be levitated 10' per rd. An unwilling target gets a saving throw to avoid being affected. No horizontal movement is allowed, and the caster may cancel the spell as desired. The material component of this spell is a small kite and string.</t>
        </r>
      </text>
    </comment>
    <comment ref="B178" authorId="0">
      <text>
        <r>
          <rPr>
            <b/>
            <sz val="9"/>
            <rFont val="Tahoma"/>
            <family val="0"/>
          </rPr>
          <t>Owen:</t>
        </r>
        <r>
          <rPr>
            <sz val="9"/>
            <rFont val="Tahoma"/>
            <family val="0"/>
          </rPr>
          <t xml:space="preserve">
By use of a commune spell the priest is able to contact his divinity - or agents thereof - and request information in the form of questions that can be answered by a simple "yes" or "no". The priest is allowed one such question for every experience level he has attained. The answers given are correct within the limits of the entity's knowledge ("I don't know" is a legitimate answer). Optionally, the DM may give a single short answer, of five words or less. The spell will, at best, provide information to aid character decisions. Entities communed with structure their answers to further their own purposes. It is probable that the DM will limit the use of commune spells to one per adventure, one per week, or even one per month, for the greater powers dislike frequent interruptions. Likewise, if the caster lags, discusses the answers, or goes off to do anything else, the spell immediately ends.
The material components necessary to a commune spell are the priest's religious symbol, holy water and incense. If a particularly potent commune is needed, a sacrifice proportionate with the difficulty of obtaining the information is required, and if the offering is insufficient, only partial or no information is gained.</t>
        </r>
      </text>
    </comment>
    <comment ref="B194" authorId="0">
      <text>
        <r>
          <rPr>
            <b/>
            <sz val="9"/>
            <rFont val="Tahoma"/>
            <family val="0"/>
          </rPr>
          <t>Owen:</t>
        </r>
        <r>
          <rPr>
            <sz val="9"/>
            <rFont val="Tahoma"/>
            <family val="0"/>
          </rPr>
          <t xml:space="preserve">
This powerful spell enables the priest casting it to imbue inanimate objects with mobility and a semblance of life. The animated object(s) then attacks whomever or whatever the priest first designates. The animated object can be of any nonmagical material whatsoever - wood, metal, stone, fabric, leather, ceramic, glass, etc. Attempting to animate an object in someone's possession grants that person a saving throw to avoid the spell's effect. The speed of movement of the object depends on its means of propulsion and its weight. A large wooden table would be rather heavy, but its legs would give it speed. A rug could only slither along. A jar would roll. Thus a large stone pedestal woud rock forward at 10'/rd, a stone statue would move at 40'/rd, a wooden statue 80'/rd, an ivory stool of light weight would move at 120'/rd. Slithering movement is about 10-20'/rd; rolling is 30-60'/rd. The damage caused by the attack of an animated object depends on its form and composition. Light, supple objects can only obscure vision, obstruct movement, bind, trip, smother, etc. Light, hard objects can fall upon or otherwise strike for 1d2 points of damage or possibly obstruct and trip, as do light, supple objects. Hard, medium-weight objects can crush or strke for 2d4 points of damage, while larger and heavier objects may inflict 3d4, 4d4 or even 5d4 points of damage.
The frequency of attack of animated objects, depends on their method of locomotion, appendages, and method of attack. This varies from as seldom as once every 5 rds to as frequently as once per rd. The AC of the object animated is basically a function of material and movement ability. Damage depends on the type of weapon and the object struck. A sharp, cutting weapon is effective against fabric, leather, wood and like substances. Heavy smashing and crushing weapons are useful against wood, stone and metal objects. Your DM will determine all of these factors, as well as how much damage the animated object can sustain before being destroyed. The priest can animate one cubic foot of material for each experience level he has attained, whether one or more objects (one statue, two rugs, three chairs, etc).</t>
        </r>
      </text>
    </comment>
    <comment ref="B200" authorId="0">
      <text>
        <r>
          <rPr>
            <b/>
            <sz val="9"/>
            <rFont val="Tahoma"/>
            <family val="0"/>
          </rPr>
          <t>Owen:</t>
        </r>
        <r>
          <rPr>
            <sz val="9"/>
            <rFont val="Tahoma"/>
            <family val="0"/>
          </rPr>
          <t xml:space="preserve">
This spell enables the priest to bring forth a great feast that serves as many creatures as the priest has levels of experience. The spell creates a magnificent table, chairs, service, and all the necessary food and drink. The feast takes one full hour to consume, and the beneficial effects do not set in until after this hour is over. Those partaking of the feast are cured of all diseases, are immune to posion for 12 hours, and are healed of 1d4+4 points of damage after imbibing the nectar-like beverage that is part of the feast. The ambrosia-like food that is consumed is equal to a bless spell that lasts for 12 hours. Also, during this same period, the people who consumed the feast are immune to fear, hopelessness and panic. If the feast is interrupted for any reason, the spell is ruined and all effects of the spell are negated.
The material components of the spell are the priest's holy symbol and specially fermented honey taken from the cells of bee larvae destined for royal status.</t>
        </r>
      </text>
    </comment>
    <comment ref="B202" authorId="0">
      <text>
        <r>
          <rPr>
            <b/>
            <sz val="9"/>
            <rFont val="Tahoma"/>
            <family val="0"/>
          </rPr>
          <t>Owen:</t>
        </r>
        <r>
          <rPr>
            <sz val="9"/>
            <rFont val="Tahoma"/>
            <family val="0"/>
          </rPr>
          <t xml:space="preserve">
The word of recall spell takes the priest instantly back to his sanctuary when the word is uttered. The sanctuary must be specifically designated in advance by the priest and must be a well-known place. The actual point of arrival is a designated area no larger than 10' x 10'. The priest can be transported any distance, from above or below ground. Transportation by the word of recall spell is safe within a plane, but for each plane the priest is removed there is a 10% cumulative chance that the priest is irrevocably lost. The priest is able to transport, in addition to himself, 25 lbs of weight per experience level. Thus, a 15th level priest could transport his person and an additional 375 lbs or weight. This extra matter can be equipment, treasure, or even living material, such as another person. Exceeding this limit causes the spell to fail. Note that unusually strong physical fields (eg magnetic, gravitational) or magical forces can, at the DM's discretion, make the use of this spell hazardous or impossible.</t>
        </r>
      </text>
    </comment>
    <comment ref="B161" authorId="0">
      <text>
        <r>
          <rPr>
            <b/>
            <sz val="9"/>
            <rFont val="Tahoma"/>
            <family val="2"/>
          </rPr>
          <t>Owen:</t>
        </r>
        <r>
          <rPr>
            <sz val="9"/>
            <rFont val="Tahoma"/>
            <family val="2"/>
          </rPr>
          <t xml:space="preserve">
TOM77</t>
        </r>
      </text>
    </comment>
    <comment ref="B208" authorId="0">
      <text>
        <r>
          <rPr>
            <b/>
            <sz val="9"/>
            <rFont val="Tahoma"/>
            <family val="2"/>
          </rPr>
          <t>Owen:</t>
        </r>
        <r>
          <rPr>
            <sz val="9"/>
            <rFont val="Tahoma"/>
            <family val="2"/>
          </rPr>
          <t xml:space="preserve">
PH235</t>
        </r>
      </text>
    </comment>
    <comment ref="B3" authorId="0">
      <text>
        <r>
          <rPr>
            <sz val="9"/>
            <rFont val="Tahoma"/>
            <family val="2"/>
          </rPr>
          <t>At the culmination of this spell, the priest utters a deafening cry or shriek drawing the attentions of all hostile creatures within the area of effect.</t>
        </r>
        <r>
          <rPr>
            <b/>
            <sz val="9"/>
            <rFont val="Tahoma"/>
            <family val="2"/>
          </rPr>
          <t xml:space="preserve"> 1d6 HD of these creatures per level of the priest are stunned for 1d3 rounds</t>
        </r>
        <r>
          <rPr>
            <sz val="9"/>
            <rFont val="Tahoma"/>
            <family val="2"/>
          </rPr>
          <t>; this affects creatures with the lowest Hit Dice first.</t>
        </r>
        <r>
          <rPr>
            <b/>
            <sz val="9"/>
            <rFont val="Tahoma"/>
            <family val="2"/>
          </rPr>
          <t xml:space="preserve"> All affected creatures will thereafter attempt to physically attack the priest, foregoing any other actions</t>
        </r>
        <r>
          <rPr>
            <sz val="9"/>
            <rFont val="Tahoma"/>
            <family val="2"/>
          </rPr>
          <t>. The desire to hunt down the priest will remain for 6 rounds or until the priest is slain.
At the same time, all friendly creatures within the range of the spell receive the benefit of a bless spell (+1 to attack rolls and saving throws). Friendly creatures also receive a +1 to their morale checks as long as the priest remains alive. Undead or creatures with Intelligence less than 5 are not affected by this spell.</t>
        </r>
        <r>
          <rPr>
            <b/>
            <sz val="9"/>
            <rFont val="Tahoma"/>
            <family val="2"/>
          </rPr>
          <t xml:space="preserve">
</t>
        </r>
      </text>
    </comment>
    <comment ref="B4" authorId="0">
      <text>
        <r>
          <rPr>
            <sz val="9"/>
            <rFont val="Tahoma"/>
            <family val="2"/>
          </rPr>
          <t xml:space="preserve">Beauty aura creates a glow of beauty that </t>
        </r>
        <r>
          <rPr>
            <b/>
            <sz val="9"/>
            <rFont val="Tahoma"/>
            <family val="2"/>
          </rPr>
          <t>attracts 1d4 males in a 10-foot radius</t>
        </r>
        <r>
          <rPr>
            <sz val="9"/>
            <rFont val="Tahoma"/>
            <family val="2"/>
          </rPr>
          <t>. The glow will make the targets see only the aura unless struck during battle. The male creatures must have an Intelligence of 5 or more for the spell to work on them.</t>
        </r>
        <r>
          <rPr>
            <b/>
            <sz val="9"/>
            <rFont val="Tahoma"/>
            <family val="2"/>
          </rPr>
          <t xml:space="preserve">
</t>
        </r>
      </text>
    </comment>
    <comment ref="B5" authorId="0">
      <text>
        <r>
          <rPr>
            <sz val="9"/>
            <rFont val="Tahoma"/>
            <family val="2"/>
          </rPr>
          <t xml:space="preserve">This spell causes a bleeding wound to appear on the victim. Priests must roll to hit, and if they miss, they lose the spell. The victim must </t>
        </r>
        <r>
          <rPr>
            <b/>
            <sz val="9"/>
            <rFont val="Tahoma"/>
            <family val="2"/>
          </rPr>
          <t>save versus death magic or suffer 1d6 points of damage for every two levels of the caster</t>
        </r>
        <r>
          <rPr>
            <sz val="9"/>
            <rFont val="Tahoma"/>
            <family val="2"/>
          </rPr>
          <t>. The material component of this spell is a needle.</t>
        </r>
        <r>
          <rPr>
            <b/>
            <sz val="9"/>
            <rFont val="Tahoma"/>
            <family val="2"/>
          </rPr>
          <t xml:space="preserve">
</t>
        </r>
      </text>
    </comment>
    <comment ref="B7" authorId="0">
      <text>
        <r>
          <rPr>
            <sz val="9"/>
            <rFont val="Tahoma"/>
            <family val="2"/>
          </rPr>
          <t>This spell causes the affected area to have</t>
        </r>
        <r>
          <rPr>
            <b/>
            <sz val="9"/>
            <rFont val="Tahoma"/>
            <family val="2"/>
          </rPr>
          <t xml:space="preserve"> breathable air for the duration of the spell</t>
        </r>
        <r>
          <rPr>
            <sz val="9"/>
            <rFont val="Tahoma"/>
            <family val="2"/>
          </rPr>
          <t>, as long as the surrounding pressure will allow it (eg., in shallow water the pressure will not remove the spell, in deep water the water pressure will reduce the area of effect considerably).
This is handy for emergency breathing supplies within a poison gas area, stinking cloud, etc., and also gives a better saving throw versus these effects (save at +4). The reverse (unbreathable air) will cause the air to become totally unbreathable, causing choking (1d6 per round while within the area of effect) and making it difficult to cast spells (save versus spell to be able to do so). This is similar to stinking cloud.</t>
        </r>
        <r>
          <rPr>
            <b/>
            <sz val="9"/>
            <rFont val="Tahoma"/>
            <family val="2"/>
          </rPr>
          <t xml:space="preserve">
</t>
        </r>
      </text>
    </comment>
    <comment ref="B11" authorId="0">
      <text>
        <r>
          <rPr>
            <sz val="9"/>
            <rFont val="Tahoma"/>
            <family val="2"/>
          </rPr>
          <t>This spell affects any single male it is cast upon. Males include humans, demihumans, or humanoids.</t>
        </r>
        <r>
          <rPr>
            <b/>
            <sz val="9"/>
            <rFont val="Tahoma"/>
            <family val="2"/>
          </rPr>
          <t xml:space="preserve"> Any charm-resistant creatures are still affected</t>
        </r>
        <r>
          <rPr>
            <sz val="9"/>
            <rFont val="Tahoma"/>
            <family val="2"/>
          </rPr>
          <t xml:space="preserve"> because seducer magic affects the sexual part of the brain, which is not well protected in males, even elves.
The target receives a saving throw versus spell to avoid the effects, with any adjustments due to Wisdom.</t>
        </r>
        <r>
          <rPr>
            <b/>
            <sz val="9"/>
            <rFont val="Tahoma"/>
            <family val="2"/>
          </rPr>
          <t xml:space="preserve"> See the Player's Handbook for a further description under charm person</t>
        </r>
        <r>
          <rPr>
            <sz val="9"/>
            <rFont val="Tahoma"/>
            <family val="2"/>
          </rPr>
          <t>.</t>
        </r>
        <r>
          <rPr>
            <b/>
            <sz val="9"/>
            <rFont val="Tahoma"/>
            <family val="2"/>
          </rPr>
          <t xml:space="preserve">
</t>
        </r>
      </text>
    </comment>
    <comment ref="B12" authorId="0">
      <text>
        <r>
          <rPr>
            <sz val="9"/>
            <rFont val="Tahoma"/>
            <family val="2"/>
          </rPr>
          <t>Upon casting this spell, the priest effectively</t>
        </r>
        <r>
          <rPr>
            <b/>
            <sz val="9"/>
            <rFont val="Tahoma"/>
            <family val="2"/>
          </rPr>
          <t xml:space="preserve"> cleans one person, animal, or object per level of experience</t>
        </r>
        <r>
          <rPr>
            <sz val="9"/>
            <rFont val="Tahoma"/>
            <family val="2"/>
          </rPr>
          <t xml:space="preserve">. If cast upon a person or mount, it cleans the being plus any personal belongings it has on it. </t>
        </r>
        <r>
          <rPr>
            <b/>
            <sz val="9"/>
            <rFont val="Tahoma"/>
            <family val="2"/>
          </rPr>
          <t>Alternatively, it can be cast on a 10-foot cube area</t>
        </r>
        <r>
          <rPr>
            <sz val="9"/>
            <rFont val="Tahoma"/>
            <family val="2"/>
          </rPr>
          <t>. This spell affects dirt, grease, paint, sweat, etc., but can be controlled so it doesn't remove something that is permanent, such as oil in boots or paint on a shield. This spell is useful for a party that is on the road for weeks without a chance to bathe. It can also be used to negate the effects of some spells. These spells would include colour spray, grease, etc. The material component of this spell is a piece of soap.</t>
        </r>
        <r>
          <rPr>
            <b/>
            <sz val="9"/>
            <rFont val="Tahoma"/>
            <family val="2"/>
          </rPr>
          <t xml:space="preserve">
</t>
        </r>
      </text>
    </comment>
    <comment ref="B13" authorId="0">
      <text>
        <r>
          <rPr>
            <sz val="9"/>
            <rFont val="Tahoma"/>
            <family val="2"/>
          </rPr>
          <t>When this spell is cast, the priest</t>
        </r>
        <r>
          <rPr>
            <b/>
            <sz val="9"/>
            <rFont val="Tahoma"/>
            <family val="2"/>
          </rPr>
          <t xml:space="preserve"> enchants a gem, turning it into a coalstone</t>
        </r>
        <r>
          <rPr>
            <sz val="9"/>
            <rFont val="Tahoma"/>
            <family val="2"/>
          </rPr>
          <t xml:space="preserve">. The coalstone glows and gives off heat. It is hot enough to start a fire, ignite flammable substances and shed light in a 5-foot radius. Holding the coalstone will inflict 1 point of damage per round unless the wielder possesses some form of protection. The coalstone will burn for 1 day per gold piece value of the gem used for a maximum of 1 year per level of the priest, after which the coalstone crumbles into a fine powder. </t>
        </r>
        <r>
          <rPr>
            <b/>
            <sz val="9"/>
            <rFont val="Tahoma"/>
            <family val="2"/>
          </rPr>
          <t>Another function of the coalstone is that the priest may opt to cause it to explode</t>
        </r>
        <r>
          <rPr>
            <sz val="9"/>
            <rFont val="Tahoma"/>
            <family val="2"/>
          </rPr>
          <t>. This will cause 1 point of concussion damage for every 100 days left on the duration and ignite any flammable objects within a 5-foot radius. The material component for the spell is a sprig of holly.</t>
        </r>
      </text>
    </comment>
    <comment ref="B16" authorId="0">
      <text>
        <r>
          <rPr>
            <b/>
            <sz val="9"/>
            <rFont val="Tahoma"/>
            <family val="2"/>
          </rPr>
          <t>The priest leads a prayer to his deity, that he may influence the day to come</t>
        </r>
        <r>
          <rPr>
            <sz val="9"/>
            <rFont val="Tahoma"/>
            <family val="2"/>
          </rPr>
          <t>. All who participate (by repeating the prayer) inside the area of effect gain the influence. It is expressed by a +5%/+1 (or -5%/-1) alteration on a single die roll during the day to come. If not used before the priest's recycle time, the benefit dissipates. Several common prayers may be participated in by the same individual. The benefits stack, but their effects are not cumulative.</t>
        </r>
      </text>
    </comment>
    <comment ref="B17" authorId="0">
      <text>
        <r>
          <rPr>
            <sz val="9"/>
            <rFont val="Tahoma"/>
            <family val="2"/>
          </rPr>
          <t>When this spell is cast, the priest is able to</t>
        </r>
        <r>
          <rPr>
            <b/>
            <sz val="9"/>
            <rFont val="Tahoma"/>
            <family val="2"/>
          </rPr>
          <t xml:space="preserve"> understand the spoken words of a creature or read an otherwise incomprehensible written message</t>
        </r>
        <r>
          <rPr>
            <sz val="9"/>
            <rFont val="Tahoma"/>
            <family val="2"/>
          </rPr>
          <t xml:space="preserve"> (such as writing in another language). In either case, the priest must touch the creature or the writing. Note that the ability to read does not necessarily impart understanding of the material, nor does the spell enable the caster to speak or write an unknown language. Written material can be read at the rate of one page or equivalent per round. Magical writing cannot be read, other than to know it is magical, but the spell is often useful when deciphering treasure maps. This spell can be foiled by certain warding magic (the 3rd-level secret page and illusionary script spells), and it does not reveal messages concealed in otherwise normal text.
The material components of this spell are a pinch of soot and a few grains of salt.
The reverse of this spell, confuse languages, cancels a comprehend languages spell or renders a writing or a creature's speech incomprehensible, for the same duration as above.</t>
        </r>
      </text>
    </comment>
    <comment ref="B18" authorId="0">
      <text>
        <r>
          <rPr>
            <sz val="9"/>
            <rFont val="Tahoma"/>
            <family val="2"/>
          </rPr>
          <t xml:space="preserve">When this spell is cast, it </t>
        </r>
        <r>
          <rPr>
            <b/>
            <sz val="9"/>
            <rFont val="Tahoma"/>
            <family val="2"/>
          </rPr>
          <t>brings into existence a weapon of the priest's choice that he can use to fight with</t>
        </r>
        <r>
          <rPr>
            <sz val="9"/>
            <rFont val="Tahoma"/>
            <family val="2"/>
          </rPr>
          <t xml:space="preserve">. The weapon is a normal weapon with the holy symbol of the god engraved upon it. The weapon has a dim glow upon it which can be faintly seen. The priest, if he is to use the weapon, must be proficient in its use. The weapon can be given to another character to use.
</t>
        </r>
        <r>
          <rPr>
            <b/>
            <sz val="9"/>
            <rFont val="Tahoma"/>
            <family val="2"/>
          </rPr>
          <t>If a striking spell is used in conjugation with the conjured weapon spell, there is an additional +1 to the to-hit and damage roll</t>
        </r>
        <r>
          <rPr>
            <sz val="9"/>
            <rFont val="Tahoma"/>
            <family val="2"/>
          </rPr>
          <t xml:space="preserve">, because of the cumulative effects of the magic of the spells. The conjured weapon then counts as a weapon, +2 for purposes of special defense.
The weapon stays into existence until the end of the spell or until the priest wishes the spell to end. The verbal component would sound something like: "Oh Great Warrior Kos, give me a broadsword to smite down my foes!", and the gestures made are those to signify the priest's intent.
</t>
        </r>
      </text>
    </comment>
    <comment ref="B19" authorId="0">
      <text>
        <r>
          <rPr>
            <sz val="9"/>
            <rFont val="Tahoma"/>
            <family val="2"/>
          </rPr>
          <t>Control hair can</t>
        </r>
        <r>
          <rPr>
            <b/>
            <sz val="9"/>
            <rFont val="Tahoma"/>
            <family val="2"/>
          </rPr>
          <t xml:space="preserve"> direct the hair on the person's head to grow one foot around, style itself, or act as a hand</t>
        </r>
        <r>
          <rPr>
            <sz val="9"/>
            <rFont val="Tahoma"/>
            <family val="2"/>
          </rPr>
          <t>. The hair can perform simple tasks like untying ropes, or opening locks at a 20%. The hair cannot hold weapons larger than a knife and doesn't give an extra attack. If used to fight with, it has a THAC0 of 20. The caster can discontinue the spell at any time.</t>
        </r>
      </text>
    </comment>
    <comment ref="B20" authorId="0">
      <text>
        <r>
          <rPr>
            <sz val="9"/>
            <rFont val="Tahoma"/>
            <family val="2"/>
          </rPr>
          <t xml:space="preserve">By this spell, the priest </t>
        </r>
        <r>
          <rPr>
            <b/>
            <sz val="9"/>
            <rFont val="Tahoma"/>
            <family val="2"/>
          </rPr>
          <t>creates up to 3 pounds per level of stone or 1 cubic foot per level of sand, dirt, or dust</t>
        </r>
        <r>
          <rPr>
            <sz val="9"/>
            <rFont val="Tahoma"/>
            <family val="2"/>
          </rPr>
          <t>. The stone can be solid or loose gravel. The reverse, destroy earth, will destroy a like amount of earth or stone. Magical creatures are allowed a saving throw versus death magic or take 1 point of damage per level of the priest. The material component is the priest's holy symbol.</t>
        </r>
      </text>
    </comment>
    <comment ref="B23" authorId="0">
      <text>
        <r>
          <rPr>
            <sz val="9"/>
            <rFont val="Tahoma"/>
            <family val="2"/>
          </rPr>
          <t xml:space="preserve">By casting this spell, the priest may </t>
        </r>
        <r>
          <rPr>
            <b/>
            <sz val="9"/>
            <rFont val="Tahoma"/>
            <family val="2"/>
          </rPr>
          <t xml:space="preserve">determine whether there are creatures within the area of effect that bear hostile intent </t>
        </r>
        <r>
          <rPr>
            <sz val="9"/>
            <rFont val="Tahoma"/>
            <family val="2"/>
          </rPr>
          <t>toward him. The spell will reveal the direction of the creatures, even if they are invisible, ethereal, astral, or out of phase. Note that this spell does not reveal anything about the alignment or motives of the creatures in concern. The material component of this spell is a miniature spy-glass of any material.</t>
        </r>
      </text>
    </comment>
    <comment ref="B25" authorId="0">
      <text>
        <r>
          <rPr>
            <sz val="9"/>
            <rFont val="Tahoma"/>
            <family val="2"/>
          </rPr>
          <t xml:space="preserve">This spell </t>
        </r>
        <r>
          <rPr>
            <b/>
            <sz val="9"/>
            <rFont val="Tahoma"/>
            <family val="2"/>
          </rPr>
          <t>enables the priest to sense the aura of life</t>
        </r>
        <r>
          <rPr>
            <sz val="9"/>
            <rFont val="Tahoma"/>
            <family val="2"/>
          </rPr>
          <t>. Diviners may also sense at will one attribute per level above third, noting such attributes as number, degree (size), concentration (power), and location. Diviners may also focus in on a particular aura and sense at will one "colour" per level above seventh, noting such features as kingdom (animal, plant, etc.), state (live, undead, divine, etc.), form (gaseous, liquid, solid), and extension (prime-material, para-ethereal, negative-energy, etc.).</t>
        </r>
      </text>
    </comment>
    <comment ref="B27" authorId="0">
      <text>
        <r>
          <rPr>
            <sz val="9"/>
            <rFont val="Tahoma"/>
            <family val="2"/>
          </rPr>
          <t xml:space="preserve">This spell enables the priest to </t>
        </r>
        <r>
          <rPr>
            <b/>
            <sz val="9"/>
            <rFont val="Tahoma"/>
            <family val="2"/>
          </rPr>
          <t>detect pregnancy in any creature</t>
        </r>
        <r>
          <rPr>
            <sz val="9"/>
            <rFont val="Tahoma"/>
            <family val="2"/>
          </rPr>
          <t>. The priest will also know the day of conception, stage of pregnancy, estimated day of birth, and gender of child.</t>
        </r>
      </text>
    </comment>
    <comment ref="B29" authorId="0">
      <text>
        <r>
          <rPr>
            <sz val="9"/>
            <rFont val="Tahoma"/>
            <family val="2"/>
          </rPr>
          <t>This spell</t>
        </r>
        <r>
          <rPr>
            <b/>
            <sz val="9"/>
            <rFont val="Tahoma"/>
            <family val="2"/>
          </rPr>
          <t xml:space="preserve"> detects the presence of sexually transmitted diseases</t>
        </r>
        <r>
          <rPr>
            <sz val="9"/>
            <rFont val="Tahoma"/>
            <family val="2"/>
          </rPr>
          <t xml:space="preserve"> in a creature. A successful Intelligence check reveals the nature and symptoms of, but not the cure for, any detected diseases. The material component is the caster's holy symbol.</t>
        </r>
      </text>
    </comment>
    <comment ref="B30" authorId="0">
      <text>
        <r>
          <rPr>
            <sz val="9"/>
            <rFont val="Tahoma"/>
            <family val="2"/>
          </rPr>
          <t>By this spell, the priest</t>
        </r>
        <r>
          <rPr>
            <b/>
            <sz val="9"/>
            <rFont val="Tahoma"/>
            <family val="2"/>
          </rPr>
          <t xml:space="preserve"> throws a stone hand at the target</t>
        </r>
        <r>
          <rPr>
            <sz val="9"/>
            <rFont val="Tahoma"/>
            <family val="2"/>
          </rPr>
          <t xml:space="preserve">. The stone hand will then make a crackling noise and show blue lightning as it flies towards its target. When it hits, it will do </t>
        </r>
        <r>
          <rPr>
            <b/>
            <sz val="9"/>
            <rFont val="Tahoma"/>
            <family val="2"/>
          </rPr>
          <t>2 HP per level of impact damage</t>
        </r>
        <r>
          <rPr>
            <sz val="9"/>
            <rFont val="Tahoma"/>
            <family val="2"/>
          </rPr>
          <t>. Upon casting this spell, the priest throws the hand and says "to arms".</t>
        </r>
        <r>
          <rPr>
            <b/>
            <sz val="9"/>
            <rFont val="Tahoma"/>
            <family val="2"/>
          </rPr>
          <t xml:space="preserve"> This spell (like magic missile) always hits</t>
        </r>
        <r>
          <rPr>
            <sz val="9"/>
            <rFont val="Tahoma"/>
            <family val="2"/>
          </rPr>
          <t>. The material component is a carved (or created) stone hand.</t>
        </r>
      </text>
    </comment>
    <comment ref="B31" authorId="0">
      <text>
        <r>
          <rPr>
            <sz val="9"/>
            <rFont val="Tahoma"/>
            <family val="2"/>
          </rPr>
          <t>This spell</t>
        </r>
        <r>
          <rPr>
            <b/>
            <sz val="9"/>
            <rFont val="Tahoma"/>
            <family val="2"/>
          </rPr>
          <t xml:space="preserve"> removes fatigue from the affected creature and protects it from tiring further </t>
        </r>
        <r>
          <rPr>
            <sz val="9"/>
            <rFont val="Tahoma"/>
            <family val="2"/>
          </rPr>
          <t xml:space="preserve">for the spell duration. However, </t>
        </r>
        <r>
          <rPr>
            <b/>
            <sz val="9"/>
            <rFont val="Tahoma"/>
            <family val="2"/>
          </rPr>
          <t>once the spell expires, the recipient must rest for the amount of time spent in strenuous activity</t>
        </r>
        <r>
          <rPr>
            <sz val="9"/>
            <rFont val="Tahoma"/>
            <family val="2"/>
          </rPr>
          <t xml:space="preserve"> (i.e., running, melee combat) while under the spell. No damage sustained is restored, including broken or sprained limbs, i.e., you still can't run on a sprained ankle. The spell is also ineffective against magically or psionically caused fatigue (such as ray of enfeeblement), or against subdual damage. The material component of this spell is a miniature stone wheel.</t>
        </r>
      </text>
    </comment>
    <comment ref="B32" authorId="0">
      <text>
        <r>
          <rPr>
            <sz val="9"/>
            <rFont val="Tahoma"/>
            <family val="2"/>
          </rPr>
          <t>Casting of this spell involves taking a clear vessel of water and releasing a drop of ink into it. The percentage of the water not darkened by the diffused ink</t>
        </r>
        <r>
          <rPr>
            <b/>
            <sz val="9"/>
            <rFont val="Tahoma"/>
            <family val="2"/>
          </rPr>
          <t xml:space="preserve"> indicates that person's purity score</t>
        </r>
        <r>
          <rPr>
            <sz val="9"/>
            <rFont val="Tahoma"/>
            <family val="2"/>
          </rPr>
          <t>. Although not absolutely certain, any score under 50% probably indicates loss of virginity, and with the exception of the rarest of heroes and deities, the score will be between 25% (casual interaction with others) and 90% (extreme debauchery). More specific information may be revealed at the DM's discretion.</t>
        </r>
      </text>
    </comment>
    <comment ref="B33" authorId="0">
      <text>
        <r>
          <rPr>
            <sz val="9"/>
            <rFont val="Tahoma"/>
            <family val="2"/>
          </rPr>
          <t>This spell was once a spell from the Oriental Adventures book, but it was adapted for the priest. It</t>
        </r>
        <r>
          <rPr>
            <b/>
            <sz val="9"/>
            <rFont val="Tahoma"/>
            <family val="2"/>
          </rPr>
          <t xml:space="preserve"> causes one of the four elements to send off slivers of its element either causing damage or another effect </t>
        </r>
        <r>
          <rPr>
            <sz val="9"/>
            <rFont val="Tahoma"/>
            <family val="2"/>
          </rPr>
          <t>depending on the element: earth sends off sharp slivers causing 1d8 hit points of damage; fire sends off sparks that cause 1d4 damage and cause non-magical items in the area to save versus normal fire, if their owner or carrier does not save; air and water send forth concussive waves of force that cause the affected characters to save versus paralysation or be hindered for one round per three levels of the caster (hindered equals losing initiative for physical actions during those rounds). It does not significantly affect the object from which it gains the slivers of element it shoots off.</t>
        </r>
      </text>
    </comment>
    <comment ref="B34" authorId="0">
      <text>
        <r>
          <rPr>
            <sz val="9"/>
            <rFont val="Tahoma"/>
            <family val="2"/>
          </rPr>
          <t>This spell enables the priest to</t>
        </r>
        <r>
          <rPr>
            <b/>
            <sz val="9"/>
            <rFont val="Tahoma"/>
            <family val="2"/>
          </rPr>
          <t xml:space="preserve"> sense the general needs, drives, and emotions generated by an individual in sight</t>
        </r>
        <r>
          <rPr>
            <sz val="9"/>
            <rFont val="Tahoma"/>
            <family val="2"/>
          </rPr>
          <t>. The material component is a lens, which is not consumed in the casting.</t>
        </r>
      </text>
    </comment>
    <comment ref="B35" authorId="0">
      <text>
        <r>
          <rPr>
            <sz val="9"/>
            <rFont val="Tahoma"/>
            <family val="2"/>
          </rPr>
          <t xml:space="preserve">This spell allows the priest to </t>
        </r>
        <r>
          <rPr>
            <b/>
            <sz val="9"/>
            <rFont val="Tahoma"/>
            <family val="2"/>
          </rPr>
          <t>read the emotion of the creatures that the priest concentrates on</t>
        </r>
        <r>
          <rPr>
            <sz val="9"/>
            <rFont val="Tahoma"/>
            <family val="2"/>
          </rPr>
          <t>. One creature is readable per round, and the priest must be of higher level than the target's level or Hit Dice. The priest must be able to see the target's face. The material component is simply the priest's holy symbol.</t>
        </r>
      </text>
    </comment>
    <comment ref="B37" authorId="0">
      <text>
        <r>
          <rPr>
            <sz val="9"/>
            <rFont val="Tahoma"/>
            <family val="2"/>
          </rPr>
          <t xml:space="preserve">This spell acts as a phylactery of faithfulness in that it will </t>
        </r>
        <r>
          <rPr>
            <b/>
            <sz val="9"/>
            <rFont val="Tahoma"/>
            <family val="2"/>
          </rPr>
          <t>alert the priest to any action or item which will adversely affect his alignment and standing with his deity</t>
        </r>
        <r>
          <rPr>
            <sz val="9"/>
            <rFont val="Tahoma"/>
            <family val="2"/>
          </rPr>
          <t>, if a prior moment is taken to contemplate the action. Furthermore, if the priest is forced by some form of possession or domination to act contrary to his alignment, the spell bestows a 10% chance per level of breaking free of the mind control, as well as a saving throw to not carry out the offending act. The material component of this spell is a drop of holy water.</t>
        </r>
      </text>
    </comment>
    <comment ref="B38" authorId="0">
      <text>
        <r>
          <rPr>
            <sz val="9"/>
            <rFont val="Tahoma"/>
            <family val="2"/>
          </rPr>
          <t>This spell temporarily grants the priest the fast talking proficiency: during the spell's duration,</t>
        </r>
        <r>
          <rPr>
            <b/>
            <sz val="9"/>
            <rFont val="Tahoma"/>
            <family val="2"/>
          </rPr>
          <t xml:space="preserve"> the priest is able to talk and talk and talk, thus gaining the undivided attention of those listening</t>
        </r>
        <r>
          <rPr>
            <sz val="9"/>
            <rFont val="Tahoma"/>
            <family val="2"/>
          </rPr>
          <t>, provided they can understand the priest. Note that all hearing the priest will be affected by this fast talking: party members are affected too.
The second use of this spell is to</t>
        </r>
        <r>
          <rPr>
            <b/>
            <sz val="9"/>
            <rFont val="Tahoma"/>
            <family val="2"/>
          </rPr>
          <t xml:space="preserve"> increase the morale of hirelings, followers and henchmen</t>
        </r>
        <r>
          <rPr>
            <sz val="9"/>
            <rFont val="Tahoma"/>
            <family val="2"/>
          </rPr>
          <t>: prior to a fight, the priest can encourage them by talking vividly for one round, thus increasing their morale by two points plus one for every two levels above first, up to a maximum raise of 5. Thus, a 5th- or 6th-level priest will increase the morale by 4 points.
The material component for both versions of the spell is a bit of phosphorus.</t>
        </r>
      </text>
    </comment>
    <comment ref="B39" authorId="0">
      <text>
        <r>
          <rPr>
            <sz val="9"/>
            <rFont val="Tahoma"/>
            <family val="2"/>
          </rPr>
          <t>This spell will bring into existence a huge flaming image of the holy symbol of the priest.</t>
        </r>
        <r>
          <rPr>
            <b/>
            <sz val="9"/>
            <rFont val="Tahoma"/>
            <family val="2"/>
          </rPr>
          <t xml:space="preserve"> Any worshipper of the god whose symbol was used, receives a +2 to damage and hit</t>
        </r>
        <r>
          <rPr>
            <sz val="9"/>
            <rFont val="Tahoma"/>
            <family val="2"/>
          </rPr>
          <t xml:space="preserve"> while it is possible to see the symbol. The worshipper needs only to be able to see the symbol, he does not necessarily have to look at it. Any priest or worshipper of an </t>
        </r>
        <r>
          <rPr>
            <b/>
            <sz val="9"/>
            <rFont val="Tahoma"/>
            <family val="2"/>
          </rPr>
          <t>opposing cult receives a -1 to-hit and damage</t>
        </r>
        <r>
          <rPr>
            <sz val="9"/>
            <rFont val="Tahoma"/>
            <family val="2"/>
          </rPr>
          <t xml:space="preserve"> while it is possible to see the symbol. The material component is </t>
        </r>
        <r>
          <rPr>
            <b/>
            <sz val="9"/>
            <rFont val="Tahoma"/>
            <family val="2"/>
          </rPr>
          <t>a holy symbol, which is lost in the casting</t>
        </r>
        <r>
          <rPr>
            <sz val="9"/>
            <rFont val="Tahoma"/>
            <family val="2"/>
          </rPr>
          <t>.</t>
        </r>
      </text>
    </comment>
    <comment ref="B40" authorId="0">
      <text>
        <r>
          <rPr>
            <sz val="9"/>
            <rFont val="Tahoma"/>
            <family val="2"/>
          </rPr>
          <t>This spell</t>
        </r>
        <r>
          <rPr>
            <b/>
            <sz val="9"/>
            <rFont val="Tahoma"/>
            <family val="2"/>
          </rPr>
          <t xml:space="preserve"> causes the affected area to become warm</t>
        </r>
        <r>
          <rPr>
            <sz val="9"/>
            <rFont val="Tahoma"/>
            <family val="2"/>
          </rPr>
          <t>, maintaining a constant temperature of 40°C (96°F). This is intended primarily as a heat source, not an attack, although if used against cold-based creatures, they will take 1d4 damage per round they remain in the area of the spell.
The spell is reversible (chill), causing the area to lower in temperature to 0°C (32°F). Used against heat-based creatures, they will take 1d4 damage per round during the time they remain in the area of effect.</t>
        </r>
      </text>
    </comment>
    <comment ref="B41" authorId="0">
      <text>
        <r>
          <rPr>
            <sz val="9"/>
            <rFont val="Tahoma"/>
            <family val="2"/>
          </rPr>
          <t xml:space="preserve">This spell will </t>
        </r>
        <r>
          <rPr>
            <b/>
            <sz val="9"/>
            <rFont val="Tahoma"/>
            <family val="2"/>
          </rPr>
          <t>turn the priest's own mace into a +4 holy weapon</t>
        </r>
        <r>
          <rPr>
            <sz val="9"/>
            <rFont val="Tahoma"/>
            <family val="2"/>
          </rPr>
          <t>. If the mace is given to anyone, it will turn to dust. If the priest keeps the mace, it will return to normal at the end of the duration. The mace must be sprinkled with holy water for the spell to take effect.</t>
        </r>
      </text>
    </comment>
    <comment ref="B43" authorId="0">
      <text>
        <r>
          <rPr>
            <sz val="9"/>
            <rFont val="Tahoma"/>
            <family val="2"/>
          </rPr>
          <t>This spell will</t>
        </r>
        <r>
          <rPr>
            <b/>
            <sz val="9"/>
            <rFont val="Tahoma"/>
            <family val="2"/>
          </rPr>
          <t xml:space="preserve"> turn the priest's hands into solid iron, which may strike for 2d3 points of damage</t>
        </r>
        <r>
          <rPr>
            <sz val="9"/>
            <rFont val="Tahoma"/>
            <family val="2"/>
          </rPr>
          <t xml:space="preserve"> in unarmed combat. At the end of the duration the priest's hands return to normal. Any creature looking at the priest's hands for 1 round can detect the change on a successful Intelligence check. The creature only gets one chance to do this. The material component for this spell is a pair of gauntlets.</t>
        </r>
      </text>
    </comment>
    <comment ref="B44" authorId="0">
      <text>
        <r>
          <rPr>
            <sz val="9"/>
            <rFont val="Tahoma"/>
            <family val="2"/>
          </rPr>
          <t>Causes</t>
        </r>
        <r>
          <rPr>
            <b/>
            <sz val="9"/>
            <rFont val="Tahoma"/>
            <family val="2"/>
          </rPr>
          <t xml:space="preserve"> the victim to have an irresistible urge to scratch, if it fails its saving throw</t>
        </r>
        <r>
          <rPr>
            <sz val="9"/>
            <rFont val="Tahoma"/>
            <family val="2"/>
          </rPr>
          <t>. This can be cast on any sort of creature that is able to scratch, and dogs save at -4. This spell works with embarrassing effectiveness on armoured folks. The actual location of the itch is semi-random (i.e., the DM rolls a dice, pretends it matters, then does whatever he likes). Most of the time, though, it's on the back, the foot, or, on the odd occasion, less appropriate places.</t>
        </r>
      </text>
    </comment>
    <comment ref="B45" authorId="0">
      <text>
        <r>
          <rPr>
            <sz val="9"/>
            <rFont val="Tahoma"/>
            <family val="2"/>
          </rPr>
          <t>Lactation, unsurprisingly,</t>
        </r>
        <r>
          <rPr>
            <b/>
            <sz val="9"/>
            <rFont val="Tahoma"/>
            <family val="2"/>
          </rPr>
          <t xml:space="preserve"> causes the subject to begin producing breast milk</t>
        </r>
        <r>
          <rPr>
            <sz val="9"/>
            <rFont val="Tahoma"/>
            <family val="2"/>
          </rPr>
          <t>. This milk is of the highest nutritive value. A saving throw results in a single discharge of colostrum.</t>
        </r>
      </text>
    </comment>
    <comment ref="B46" authorId="0">
      <text>
        <r>
          <rPr>
            <sz val="9"/>
            <rFont val="Tahoma"/>
            <family val="2"/>
          </rPr>
          <t>This spell cause a beam of healing sunlight to caress the target,</t>
        </r>
        <r>
          <rPr>
            <b/>
            <sz val="9"/>
            <rFont val="Tahoma"/>
            <family val="2"/>
          </rPr>
          <t xml:space="preserve"> healing 1d6 points of damage</t>
        </r>
        <r>
          <rPr>
            <sz val="9"/>
            <rFont val="Tahoma"/>
            <family val="2"/>
          </rPr>
          <t>. The spell cannot be reversed. Also,</t>
        </r>
        <r>
          <rPr>
            <b/>
            <sz val="9"/>
            <rFont val="Tahoma"/>
            <family val="2"/>
          </rPr>
          <t xml:space="preserve"> the sun must be shining</t>
        </r>
        <r>
          <rPr>
            <sz val="9"/>
            <rFont val="Tahoma"/>
            <family val="2"/>
          </rPr>
          <t>, so the spell cannot be used at night, under a cloudy cover, or underground.</t>
        </r>
      </text>
    </comment>
    <comment ref="B51" authorId="0">
      <text>
        <r>
          <rPr>
            <sz val="9"/>
            <rFont val="Tahoma"/>
            <family val="2"/>
          </rPr>
          <t xml:space="preserve">When this spell is cast, a shimmering doorway appears. Beyond it, the characters can see a blinding white light. </t>
        </r>
        <r>
          <rPr>
            <b/>
            <sz val="9"/>
            <rFont val="Tahoma"/>
            <family val="2"/>
          </rPr>
          <t>The caster, and any other character, can step through and find themselves in another time stream. This is a one-way trip</t>
        </r>
        <r>
          <rPr>
            <sz val="9"/>
            <rFont val="Tahoma"/>
            <family val="2"/>
          </rPr>
          <t xml:space="preserve">. The opening is only accessible in the time stream it was created.
The caster can choose to link the portal to the time stream adjacent to the one in which he finds himself, or can choose to access a stream as far removed up to his number of levels. </t>
        </r>
        <r>
          <rPr>
            <b/>
            <sz val="9"/>
            <rFont val="Tahoma"/>
            <family val="2"/>
          </rPr>
          <t>Additionally, the caster can choose to enter the time stream at any point in the past or future within a number of decades equal to his level.</t>
        </r>
        <r>
          <rPr>
            <sz val="9"/>
            <rFont val="Tahoma"/>
            <family val="2"/>
          </rPr>
          <t xml:space="preserve">
The portal remains open until the duration is up, or the reverse of the spell, close time portal, is cast at a level equal to or higher to the time spirit that opened the portal.</t>
        </r>
        <r>
          <rPr>
            <b/>
            <sz val="9"/>
            <rFont val="Tahoma"/>
            <family val="2"/>
          </rPr>
          <t xml:space="preserve">
</t>
        </r>
      </text>
    </comment>
    <comment ref="B52" authorId="0">
      <text>
        <r>
          <rPr>
            <sz val="9"/>
            <rFont val="Tahoma"/>
            <family val="2"/>
          </rPr>
          <t>This spell causes any existing wounds (caused by a bleeding touch or any blow of 4 or more hit points of damage, or when the victim is at half its maximum hit points or less) to become excruciatingly painful. To hit the victim, the priest must roll to-hit, and if he misses, the spell is lost. The</t>
        </r>
        <r>
          <rPr>
            <b/>
            <sz val="9"/>
            <rFont val="Tahoma"/>
            <family val="2"/>
          </rPr>
          <t xml:space="preserve"> victim must make a saving throw versus paralysation or be unable to do anything but roll on the ground screaming in pain</t>
        </r>
        <r>
          <rPr>
            <sz val="9"/>
            <rFont val="Tahoma"/>
            <family val="2"/>
          </rPr>
          <t>. The material component is a pinch of salt.</t>
        </r>
      </text>
    </comment>
    <comment ref="B54" authorId="0">
      <text>
        <r>
          <rPr>
            <sz val="9"/>
            <rFont val="Tahoma"/>
            <family val="2"/>
          </rPr>
          <t>By means of this spell, the priest may</t>
        </r>
        <r>
          <rPr>
            <b/>
            <sz val="9"/>
            <rFont val="Tahoma"/>
            <family val="2"/>
          </rPr>
          <t xml:space="preserve"> preserve one pound or gallon per level of any non-living, non-magical, non-animate material in its present state for an indefinite duration</t>
        </r>
        <r>
          <rPr>
            <sz val="9"/>
            <rFont val="Tahoma"/>
            <family val="2"/>
          </rPr>
          <t>. Any subsequent use of the material immediately dispels the dweomer. The material component is one fluid dram liquid dust.</t>
        </r>
      </text>
    </comment>
    <comment ref="B55" authorId="0">
      <text>
        <r>
          <rPr>
            <sz val="9"/>
            <rFont val="Tahoma"/>
            <family val="2"/>
          </rPr>
          <t xml:space="preserve">This spell will </t>
        </r>
        <r>
          <rPr>
            <b/>
            <sz val="9"/>
            <rFont val="Tahoma"/>
            <family val="2"/>
          </rPr>
          <t xml:space="preserve">prevent the creature affected from getting nausea </t>
        </r>
        <r>
          <rPr>
            <sz val="9"/>
            <rFont val="Tahoma"/>
            <family val="2"/>
          </rPr>
          <t>for the duration of the spell. The reverse of this spell, nausea, will cause nausea to the victim.</t>
        </r>
      </text>
    </comment>
    <comment ref="B56" authorId="0">
      <text>
        <r>
          <rPr>
            <sz val="9"/>
            <rFont val="Tahoma"/>
            <family val="2"/>
          </rPr>
          <t>This spell</t>
        </r>
        <r>
          <rPr>
            <b/>
            <sz val="9"/>
            <rFont val="Tahoma"/>
            <family val="2"/>
          </rPr>
          <t xml:space="preserve"> prevents the spoilage of material (mostly food) due to time</t>
        </r>
        <r>
          <rPr>
            <sz val="9"/>
            <rFont val="Tahoma"/>
            <family val="2"/>
          </rPr>
          <t>. In this aspect it is similar to the preserve spell of the wizard. It has an additional bonus: it changes the aspect of the material so that pests like rats and other vermin will not consume or even gnaw on the material — not even if they are very hungry. Thus, it prevents the spoilage of food due to vermin. It does not prevent spoilage if it is dropped into filth or other ugly stuff: it still has to be stored in the appropriate containers. It also prevents magical food from spoiling.
The material components are the holy symbol of the priest and a small glass containing jelly which has been sealed after cooking. This glass vanishes in the casting.</t>
        </r>
      </text>
    </comment>
    <comment ref="B57" authorId="0">
      <text>
        <r>
          <rPr>
            <sz val="9"/>
            <rFont val="Tahoma"/>
            <family val="2"/>
          </rPr>
          <t xml:space="preserve">This spell can </t>
        </r>
        <r>
          <rPr>
            <b/>
            <sz val="9"/>
            <rFont val="Tahoma"/>
            <family val="2"/>
          </rPr>
          <t>hold up to 1d6 tons of dirt out of a 10-foot radius</t>
        </r>
        <r>
          <rPr>
            <sz val="9"/>
            <rFont val="Tahoma"/>
            <family val="2"/>
          </rPr>
          <t>. The priest and anyone in the area of effect will be protected from stones and dirt. The priest can turn off the spell at will. This spell will protect from soil-based attacks, but not arrows, although the arrow will be clean if it enters into the sphere. This spell can also be used for land slides, cave-ins, dust storms, etc. The material component is a stained leather bag of dirt.</t>
        </r>
      </text>
    </comment>
    <comment ref="B60" authorId="0">
      <text>
        <r>
          <rPr>
            <sz val="9"/>
            <rFont val="Tahoma"/>
            <family val="2"/>
          </rPr>
          <t xml:space="preserve">This spell </t>
        </r>
        <r>
          <rPr>
            <b/>
            <sz val="9"/>
            <rFont val="Tahoma"/>
            <family val="2"/>
          </rPr>
          <t>allows one creature to be able to run at full speed without getting tired over stone, dirt, or grass</t>
        </r>
        <r>
          <rPr>
            <sz val="9"/>
            <rFont val="Tahoma"/>
            <family val="2"/>
          </rPr>
          <t>. At the end of the duration, the creature must stop for 1 turn for each hour it was running. During this time it can do nothing except drink liquids and eat small, light portions of food. At the end of this resting period, the creature will start to regain enough energy to be able to carry on normal activities (eat, walk, etc.). When the creature has stopped for a time equal to the time it ran, it will be able to carry on all activities without penalty (fight, run, etc.). This spell will work on horses, pack animals, etc. The material component for this spell is a small piece of leather.</t>
        </r>
      </text>
    </comment>
    <comment ref="B62" authorId="0">
      <text>
        <r>
          <rPr>
            <sz val="9"/>
            <rFont val="Tahoma"/>
            <family val="2"/>
          </rPr>
          <t>This spell is similar to the 1st-level wizard spell mending.</t>
        </r>
        <r>
          <rPr>
            <b/>
            <sz val="9"/>
            <rFont val="Tahoma"/>
            <family val="2"/>
          </rPr>
          <t xml:space="preserve"> It will repair any one object, which has a maximum volume of 1 cubic foot per level of the spell caster</t>
        </r>
        <r>
          <rPr>
            <sz val="9"/>
            <rFont val="Tahoma"/>
            <family val="2"/>
          </rPr>
          <t>. For plate armour and any other object which has listed hit points (eg., a rope of climbing), the spell restores 1 HP per level of the priest. Just like mending, the spell will not, in and of itself, repair magical items which have lost their enchantments. However, the spell will repair magical items which have some damage but are still magical. For example, the spell will restore hit points to damaged magical plate armour, and can repair damage to a rope of climbing which has not been completely severed. However, if the rope of climbing had been completely severed, (cf. Dungeon Master's Guide) the spell could only repair the rope and would not restore the lost magical properties. The material components are a small piece of metal which is consumed when the spell is cast, and the priests holy symbol.
The reverse of the spell, break, does 1 points of damage per level of the priest to any one item if the item has hit points, or forces the item to save with a base roll of 10 if the item does not have hit points. Magical items, or items with a total volume of over 1 cubic foot per level of the spell caster are not affected by break. Failure indicates that the item has broken into 1d8+2 pieces. In both cases, the priest must touch the item, requiring a successful attack roll against an unwilling recipient.</t>
        </r>
        <r>
          <rPr>
            <b/>
            <sz val="9"/>
            <rFont val="Tahoma"/>
            <family val="2"/>
          </rPr>
          <t xml:space="preserve">
</t>
        </r>
      </text>
    </comment>
    <comment ref="B63" authorId="0">
      <text>
        <r>
          <rPr>
            <sz val="9"/>
            <rFont val="Tahoma"/>
            <family val="2"/>
          </rPr>
          <t>With this spell, the priest can</t>
        </r>
        <r>
          <rPr>
            <b/>
            <sz val="9"/>
            <rFont val="Tahoma"/>
            <family val="2"/>
          </rPr>
          <t xml:space="preserve"> cause a rock to find its way into the shoe of the victim</t>
        </r>
        <r>
          <rPr>
            <sz val="9"/>
            <rFont val="Tahoma"/>
            <family val="2"/>
          </rPr>
          <t>. If the victim has no shoes, the spell causes a thorn or something to stick into the foot of the victim. The material component for this spell is a small stone or thorn, that is to be thrown in the direction of the victim. It is consumed in the victim's shoe or foot.</t>
        </r>
      </text>
    </comment>
    <comment ref="B65" authorId="0">
      <text>
        <r>
          <rPr>
            <sz val="9"/>
            <rFont val="Tahoma"/>
            <family val="2"/>
          </rPr>
          <t xml:space="preserve">This spell empowers the priest to </t>
        </r>
        <r>
          <rPr>
            <b/>
            <sz val="9"/>
            <rFont val="Tahoma"/>
            <family val="2"/>
          </rPr>
          <t>comprehend and communicate with any person that is intoxicated</t>
        </r>
        <r>
          <rPr>
            <sz val="9"/>
            <rFont val="Tahoma"/>
            <family val="2"/>
          </rPr>
          <t>. The priest is able to ask questions and receive intelligent answers that may still be friendless, cooperative, or understanding. The true usefulness of the spell is when the intoxicated person is comatose.
A spell or power of this sort could make the priest a very valuable party commodity for his ability to interrogate those who require so much alcohol to loosen their tongues that it also shuts down most of their brains.</t>
        </r>
      </text>
    </comment>
    <comment ref="B66" authorId="0">
      <text>
        <r>
          <rPr>
            <sz val="9"/>
            <rFont val="Tahoma"/>
            <family val="2"/>
          </rPr>
          <t>This spell</t>
        </r>
        <r>
          <rPr>
            <b/>
            <sz val="9"/>
            <rFont val="Tahoma"/>
            <family val="2"/>
          </rPr>
          <t xml:space="preserve"> immediately stops the bleeding of a wounded individual</t>
        </r>
        <r>
          <rPr>
            <sz val="9"/>
            <rFont val="Tahoma"/>
            <family val="2"/>
          </rPr>
          <t>. It will not heal any damage, only stop the flow and scent of blood. This is useful when a priest needs to halt bleeding of an individual who cannot be fully healed at that time (note that even a bandaged wound may still attract sharks and other creatures by scent). The spell will cease to attract sharks and other carnivorous fish, but the amount of blood already spilled will still exist. This spell can also be used on land to stop the victim from leaving a trail of blood. It may also be used to halt the adverse effects of a weapon of wounding.
The material component of this spell is the priest's holy symbol.</t>
        </r>
      </text>
    </comment>
    <comment ref="B67" authorId="0">
      <text>
        <r>
          <rPr>
            <sz val="9"/>
            <rFont val="Tahoma"/>
            <family val="2"/>
          </rPr>
          <t>When striking is cast, it causes the</t>
        </r>
        <r>
          <rPr>
            <b/>
            <sz val="9"/>
            <rFont val="Tahoma"/>
            <family val="2"/>
          </rPr>
          <t xml:space="preserve"> caster's weapon to become enchanted to do double normal weapon damage when it strikes</t>
        </r>
        <r>
          <rPr>
            <sz val="9"/>
            <rFont val="Tahoma"/>
            <family val="2"/>
          </rPr>
          <t>. For example, a dagger would do 2d4/2d3 instead of 1d4/1d3, while a two-handed sword would do 2d10/6d6. Any plusses to the caster's to-hit and damage rolls are not doubled, only the basic weapon damage is. Bonuses, if any, are added afterwards.
If this spell is cast upon a weapon created by a conjured weapon spell, there will be an additional +1 bonus to all to-hit and damage rolls. The weapon then counts as a + (caster's level/4) weapon for purposes of special defense (round fractions down).
The material component for this spell is the caster's holy symbol, which passes the enchantment to the weapon, while the caster invokes the blessing of the warrior god.</t>
        </r>
      </text>
    </comment>
    <comment ref="B68" authorId="0">
      <text>
        <r>
          <rPr>
            <sz val="9"/>
            <rFont val="Tahoma"/>
            <family val="2"/>
          </rPr>
          <t xml:space="preserve">The use of this spell calls down upon a specially consecrated weapon of a believer the benediction of his deity. This spell only works for those of the same faith as the priest and the </t>
        </r>
        <r>
          <rPr>
            <b/>
            <sz val="9"/>
            <rFont val="Tahoma"/>
            <family val="2"/>
          </rPr>
          <t>weapons used must have been previously dedicated to that deity through a ceremony spell</t>
        </r>
        <r>
          <rPr>
            <sz val="9"/>
            <rFont val="Tahoma"/>
            <family val="2"/>
          </rPr>
          <t xml:space="preserve">. Once these conditions have been met, the spell endows the weapon with a glowing, magical aura that inflicts </t>
        </r>
        <r>
          <rPr>
            <b/>
            <sz val="9"/>
            <rFont val="Tahoma"/>
            <family val="2"/>
          </rPr>
          <t>an additional 1d6 points of damage per blow struck</t>
        </r>
        <r>
          <rPr>
            <sz val="9"/>
            <rFont val="Tahoma"/>
            <family val="2"/>
          </rPr>
          <t>. This additional damage will affect creatures that are struck only by magic weapons of +2 or less (while the weapon itself may do no damage to these creatures). Note: this spell will not affect weapons which are +2 or better. The material component is the priest's holy symbol.</t>
        </r>
      </text>
    </comment>
    <comment ref="B69" authorId="0">
      <text>
        <r>
          <rPr>
            <sz val="9"/>
            <rFont val="Tahoma"/>
            <family val="2"/>
          </rPr>
          <t xml:space="preserve">Due to a flash of light that appears in their eyes, </t>
        </r>
        <r>
          <rPr>
            <b/>
            <sz val="9"/>
            <rFont val="Tahoma"/>
            <family val="2"/>
          </rPr>
          <t xml:space="preserve">victims failing their saving throw versus petrification are stunned for 1d6-1 rounds + 1 per four levels of the caster (up to a maximum of 10 rounds). </t>
        </r>
        <r>
          <rPr>
            <sz val="9"/>
            <rFont val="Tahoma"/>
            <family val="2"/>
          </rPr>
          <t>The</t>
        </r>
        <r>
          <rPr>
            <b/>
            <sz val="9"/>
            <rFont val="Tahoma"/>
            <family val="2"/>
          </rPr>
          <t xml:space="preserve"> saving throw is made with a +4 bonus minus one per four level of the caster.</t>
        </r>
      </text>
    </comment>
    <comment ref="B70" authorId="0">
      <text>
        <r>
          <rPr>
            <b/>
            <sz val="9"/>
            <rFont val="Tahoma"/>
            <family val="2"/>
          </rPr>
          <t>This spell will summon the nearest midwife</t>
        </r>
        <r>
          <rPr>
            <sz val="9"/>
            <rFont val="Tahoma"/>
            <family val="2"/>
          </rPr>
          <t>. The midwife will get the summons. She is under no obligation to respond to the summons, but very few midwives will ignore it unless unfortunate circumstances prevail.</t>
        </r>
      </text>
    </comment>
    <comment ref="B71" authorId="0">
      <text>
        <r>
          <rPr>
            <sz val="9"/>
            <rFont val="Tahoma"/>
            <family val="2"/>
          </rPr>
          <t>This spell allows the priest to place an enchantment on an object.</t>
        </r>
        <r>
          <rPr>
            <b/>
            <sz val="9"/>
            <rFont val="Tahoma"/>
            <family val="2"/>
          </rPr>
          <t xml:space="preserve"> The priest will then know, for the duration, the direction and relative distance to the object</t>
        </r>
        <r>
          <rPr>
            <sz val="9"/>
            <rFont val="Tahoma"/>
            <family val="2"/>
          </rPr>
          <t xml:space="preserve">. The object can be </t>
        </r>
        <r>
          <rPr>
            <b/>
            <sz val="9"/>
            <rFont val="Tahoma"/>
            <family val="2"/>
          </rPr>
          <t>up to a mile away</t>
        </r>
        <r>
          <rPr>
            <sz val="9"/>
            <rFont val="Tahoma"/>
            <family val="2"/>
          </rPr>
          <t xml:space="preserve"> before the spell fades away. The spell will last until the spell duration expires or it is dispelled. If the object is on a unknowing recipient at the time of casting, then (and only then) does the carrier get a saving throw.</t>
        </r>
      </text>
    </comment>
    <comment ref="B72" authorId="0">
      <text>
        <r>
          <rPr>
            <sz val="9"/>
            <rFont val="Tahoma"/>
            <family val="2"/>
          </rPr>
          <t xml:space="preserve">The priest goes into a meditative trance, and, after being in this trance for one round, </t>
        </r>
        <r>
          <rPr>
            <b/>
            <sz val="9"/>
            <rFont val="Tahoma"/>
            <family val="2"/>
          </rPr>
          <t>can feel the presence of the spirits in the area</t>
        </r>
        <r>
          <rPr>
            <sz val="9"/>
            <rFont val="Tahoma"/>
            <family val="2"/>
          </rPr>
          <t xml:space="preserve"> — including the spirits of the animals in the area.
For example: if, say, a troll happened to be within 100 yards of the priest, the priest would certainly know that something large and fell is in the area, but, unless the priest had come into contact with the spirit of a troll before, wouldn't know what it was.</t>
        </r>
      </text>
    </comment>
    <comment ref="B73" authorId="0">
      <text>
        <r>
          <rPr>
            <b/>
            <sz val="9"/>
            <rFont val="Tahoma"/>
            <family val="2"/>
          </rPr>
          <t>This spell allows the priest to transform one glass of water per level to wine.</t>
        </r>
      </text>
    </comment>
    <comment ref="B74" authorId="0">
      <text>
        <r>
          <rPr>
            <sz val="9"/>
            <rFont val="Tahoma"/>
            <family val="2"/>
          </rPr>
          <t xml:space="preserve">When this spell is cast, the priest </t>
        </r>
        <r>
          <rPr>
            <b/>
            <sz val="9"/>
            <rFont val="Tahoma"/>
            <family val="2"/>
          </rPr>
          <t>causes some kind of party drink to appear</t>
        </r>
        <r>
          <rPr>
            <sz val="9"/>
            <rFont val="Tahoma"/>
            <family val="2"/>
          </rPr>
          <t xml:space="preserve"> along with appropriate drinking cups. To determine the drink conjured, roll 1d8 and check on the table below:
 D8 Roll Type of Party Drink Conjured
 1 Kid's birthday party Very sweet cordial
 2 Barbecue Dark beer
 3 Frat party Very low quality beer
 4 Pizza party Soda, assorted flavours
 5 Society gathering Fine wine
 6 Ice-cream sundae party Root beer, soda water
 7 Hacking party Jolt cola
 8 Celebration party Champagne
The DM should feel free to substitute any other party drinks. Each cubic foot of the drink refreshes four human sized creatures or one horse sized creature for a half day. The liquid decays and becomes inedible within 24 hours, although it can be restored for another 12 hours by casting a purify food and drink on it. For each experience level the priest has obtained, one cubic foot of drink will be created by the spell. A 2nd-level priest could create two cubic feet of drink.</t>
        </r>
      </text>
    </comment>
    <comment ref="B76" authorId="0">
      <text>
        <r>
          <rPr>
            <sz val="9"/>
            <rFont val="Tahoma"/>
            <family val="2"/>
          </rPr>
          <t xml:space="preserve">This spell </t>
        </r>
        <r>
          <rPr>
            <b/>
            <sz val="9"/>
            <rFont val="Tahoma"/>
            <family val="2"/>
          </rPr>
          <t>disguises unappetizing foods (such as raw hearts) as delicious foodstuff</t>
        </r>
        <r>
          <rPr>
            <sz val="9"/>
            <rFont val="Tahoma"/>
            <family val="2"/>
          </rPr>
          <t>. The type of food to be copied is up to the caster but cannot be changed until the spell is either dispelled or the duration has expired.
The</t>
        </r>
        <r>
          <rPr>
            <b/>
            <sz val="9"/>
            <rFont val="Tahoma"/>
            <family val="2"/>
          </rPr>
          <t xml:space="preserve"> reverse of this spell, putricise, makes for utterly unpalatable to humanoids</t>
        </r>
        <r>
          <rPr>
            <sz val="9"/>
            <rFont val="Tahoma"/>
            <family val="2"/>
          </rPr>
          <t>. To eat putricised food, the eater must roll versus their Constitution at -5 or begin vomiting for 1d4 rounds. The material component for this spell or its reverse is a pinch of cinnamon.</t>
        </r>
      </text>
    </comment>
    <comment ref="B78" authorId="0">
      <text>
        <r>
          <rPr>
            <sz val="9"/>
            <rFont val="Tahoma"/>
            <family val="2"/>
          </rPr>
          <t>This spell causes any existing wounds (as in painful wounds) to start to bleed badly. Priests must roll to hit, and if they miss, the spell is lost.</t>
        </r>
        <r>
          <rPr>
            <b/>
            <sz val="9"/>
            <rFont val="Tahoma"/>
            <family val="2"/>
          </rPr>
          <t xml:space="preserve"> If the victim fails a saving throw versus death magic, he will suffer 1 hit point of damage per round</t>
        </r>
        <r>
          <rPr>
            <sz val="9"/>
            <rFont val="Tahoma"/>
            <family val="2"/>
          </rPr>
          <t>, not including any damage he may take in combat. The DM may choose to have the blood get in his eyes, make it difficult to keep a hold on a weapon, or possibly make the ground slippery, if he so chooses. The material component for this spell is a shard of glass.</t>
        </r>
      </text>
    </comment>
    <comment ref="B79" authorId="0">
      <text>
        <r>
          <rPr>
            <b/>
            <sz val="9"/>
            <rFont val="Tahoma"/>
            <family val="2"/>
          </rPr>
          <t>A cold blooded or non-living creature (undead) receiving this spell becomes warm, his heartbeat can be felt and all forms of detect life give positive answers.</t>
        </r>
        <r>
          <rPr>
            <sz val="9"/>
            <rFont val="Tahoma"/>
            <family val="2"/>
          </rPr>
          <t xml:space="preserve">
If the creature is not intelligent, it is entitled to a saving throw versus spell. Otherwise, the spell can be cast on a willing recipient and is stopped at his wish. In any case, the spell will not last over a day. The spell has no effect on warm blooded creatures, nor does it inflict any damage whatsoever to the receiving creature. It might, at the DM's decision, disable the creature from doing things related to his cold blooded organism.
The material components are the priest's holy symbol and a light source. The light (preferably sunlight) is to be reflected upon the affected creature, while the priest lays his other hand upon its heart.
The</t>
        </r>
        <r>
          <rPr>
            <b/>
            <sz val="9"/>
            <rFont val="Tahoma"/>
            <family val="2"/>
          </rPr>
          <t xml:space="preserve"> reverse, body chill, has the reverse effect upon warm blooded creatures (no heartbeat can be found, detect life gives negative answer</t>
        </r>
        <r>
          <rPr>
            <sz val="9"/>
            <rFont val="Tahoma"/>
            <family val="2"/>
          </rPr>
          <t xml:space="preserve"> etc.).</t>
        </r>
      </text>
    </comment>
    <comment ref="B80" authorId="0">
      <text>
        <r>
          <rPr>
            <sz val="9"/>
            <rFont val="Tahoma"/>
            <family val="2"/>
          </rPr>
          <t xml:space="preserve">Upon casting this spell </t>
        </r>
        <r>
          <rPr>
            <b/>
            <sz val="9"/>
            <rFont val="Tahoma"/>
            <family val="2"/>
          </rPr>
          <t>underwater</t>
        </r>
        <r>
          <rPr>
            <sz val="9"/>
            <rFont val="Tahoma"/>
            <family val="2"/>
          </rPr>
          <t xml:space="preserve">, the priest fills the area with bubbles. The sphere of bubbles is so thick and active that it </t>
        </r>
        <r>
          <rPr>
            <b/>
            <sz val="9"/>
            <rFont val="Tahoma"/>
            <family val="2"/>
          </rPr>
          <t>seriously restricts vision, giving all within it a -4 to-hit. The action of the bubbles will also disrupt spellcasting unless the caster makes a Constitution check</t>
        </r>
        <r>
          <rPr>
            <sz val="9"/>
            <rFont val="Tahoma"/>
            <family val="2"/>
          </rPr>
          <t>. The caster is not immune to the effects of the spell, and will suffer the same restrictions. Most sea life will avoid the sphere of bubbles when possible.
The material component of this spell is a small tube, which the caster blows bubbles through while casting.</t>
        </r>
      </text>
    </comment>
    <comment ref="B83" authorId="0">
      <text>
        <r>
          <rPr>
            <sz val="9"/>
            <rFont val="Tahoma"/>
            <family val="2"/>
          </rPr>
          <t>This spell enables a priest to</t>
        </r>
        <r>
          <rPr>
            <b/>
            <sz val="9"/>
            <rFont val="Tahoma"/>
            <family val="2"/>
          </rPr>
          <t xml:space="preserve"> conjure up a weak earth elemental </t>
        </r>
        <r>
          <rPr>
            <sz val="9"/>
            <rFont val="Tahoma"/>
            <family val="2"/>
          </rPr>
          <t>— a clay beast of AC 4, 2 HD, MV 100 feet per round, 1 attack for 1d4 points of damage, which can be hit by normal weapons. It is about 5 feet tall and appears as a solid mud man. It moves as directed by the priest, but if it ever becomes separated from the priest by more than 30 yards, it instantly dissipates. Any native to the elemental plane of earth can disperse it at will with a simple touch, even another clay beast. The material component for this spell is a bit of clay.</t>
        </r>
      </text>
    </comment>
    <comment ref="B84" authorId="0">
      <text>
        <r>
          <rPr>
            <sz val="9"/>
            <rFont val="Tahoma"/>
            <family val="2"/>
          </rPr>
          <t>This spell is an improved version of the command spell (q.v.). The differences are: the range (as noted above), the duration (as noted above), and that only those</t>
        </r>
        <r>
          <rPr>
            <b/>
            <sz val="9"/>
            <rFont val="Tahoma"/>
            <family val="2"/>
          </rPr>
          <t xml:space="preserve"> creatures with a 15 or higher Intelligence and those of 6 HD or more get a saving throw</t>
        </r>
        <r>
          <rPr>
            <sz val="9"/>
            <rFont val="Tahoma"/>
            <family val="2"/>
          </rPr>
          <t>.</t>
        </r>
      </text>
    </comment>
    <comment ref="B85" authorId="0">
      <text>
        <r>
          <rPr>
            <sz val="9"/>
            <rFont val="Tahoma"/>
            <family val="2"/>
          </rPr>
          <t xml:space="preserve">This spell will instantly </t>
        </r>
        <r>
          <rPr>
            <b/>
            <sz val="9"/>
            <rFont val="Tahoma"/>
            <family val="2"/>
          </rPr>
          <t>remove all effects of alcohol intoxication from one target's system</t>
        </r>
        <r>
          <rPr>
            <sz val="9"/>
            <rFont val="Tahoma"/>
            <family val="2"/>
          </rPr>
          <t>. This instantly alleviates hangover, lack of sobriety, and all associated effects of being drunk or its immediate after-effects. It will not cure or abate maladies caused by long-term alcohol abuse, such as cirrhosis of the liver, alcoholism, heart disease, etc.
The</t>
        </r>
        <r>
          <rPr>
            <b/>
            <sz val="9"/>
            <rFont val="Tahoma"/>
            <family val="2"/>
          </rPr>
          <t xml:space="preserve"> reverse, cause drunkenness, will make its target instantly and severely drunk</t>
        </r>
        <r>
          <rPr>
            <sz val="9"/>
            <rFont val="Tahoma"/>
            <family val="2"/>
          </rPr>
          <t>. The drunkenness caused will last as long as normal drunkenness would last, and may bring on a hangover. The severity of the drunkenness is slight if cast by a 2rd–5th level priest, moderate if cast by a 6th–9th level priest, and great if cast by a 10th level or higher priest (see the Net Alcohol Guide for more information).</t>
        </r>
      </text>
    </comment>
    <comment ref="B86" authorId="0">
      <text>
        <r>
          <rPr>
            <sz val="9"/>
            <rFont val="Tahoma"/>
            <family val="2"/>
          </rPr>
          <t>This spell is a more potent form of cure light wounds. When the priest lays his hands upon the creature to be healed, the spell</t>
        </r>
        <r>
          <rPr>
            <b/>
            <sz val="9"/>
            <rFont val="Tahoma"/>
            <family val="2"/>
          </rPr>
          <t xml:space="preserve"> cures 2d8+1 points of damage</t>
        </r>
        <r>
          <rPr>
            <sz val="9"/>
            <rFont val="Tahoma"/>
            <family val="2"/>
          </rPr>
          <t>.
The reverse of this spell, cause moderate wounds, does the above amount of damage if the priest succeeds in touching the victim. Otherwise, this spell is the same in all respects as a cure light wounds spell.</t>
        </r>
      </text>
    </comment>
    <comment ref="B88" authorId="0">
      <text>
        <r>
          <rPr>
            <sz val="9"/>
            <rFont val="Tahoma"/>
            <family val="2"/>
          </rPr>
          <t xml:space="preserve">The spell </t>
        </r>
        <r>
          <rPr>
            <b/>
            <sz val="9"/>
            <rFont val="Tahoma"/>
            <family val="2"/>
          </rPr>
          <t>causes non-fire based weapons</t>
        </r>
        <r>
          <rPr>
            <sz val="9"/>
            <rFont val="Tahoma"/>
            <family val="2"/>
          </rPr>
          <t xml:space="preserve">, that is, all except those related to or made with fire, </t>
        </r>
        <r>
          <rPr>
            <b/>
            <sz val="9"/>
            <rFont val="Tahoma"/>
            <family val="2"/>
          </rPr>
          <t>to be awkward to handle</t>
        </r>
        <r>
          <rPr>
            <sz val="9"/>
            <rFont val="Tahoma"/>
            <family val="2"/>
          </rPr>
          <t>. For example, obsidian weapons or fire arrows are not affected, while iron or steel ones are. This</t>
        </r>
        <r>
          <rPr>
            <b/>
            <sz val="9"/>
            <rFont val="Tahoma"/>
            <family val="2"/>
          </rPr>
          <t xml:space="preserve"> makes creatures using them to be non-proficient in their use</t>
        </r>
        <r>
          <rPr>
            <sz val="9"/>
            <rFont val="Tahoma"/>
            <family val="2"/>
          </rPr>
          <t>, even if they are actually specialised in them. The creatures receive the usual non-proficiency penalties pertaining to their class.</t>
        </r>
      </text>
    </comment>
    <comment ref="B87" authorId="0">
      <text>
        <r>
          <rPr>
            <sz val="9"/>
            <rFont val="Tahoma"/>
            <family val="2"/>
          </rPr>
          <t xml:space="preserve">This spell allows the priest to </t>
        </r>
        <r>
          <rPr>
            <b/>
            <sz val="9"/>
            <rFont val="Tahoma"/>
            <family val="2"/>
          </rPr>
          <t>place one of four curses on the victim</t>
        </r>
        <r>
          <rPr>
            <sz val="9"/>
            <rFont val="Tahoma"/>
            <family val="2"/>
          </rPr>
          <t>:
• Ageing. +10 years to age.
• Bane. Discomfort, uneasiness, inability to sleep well.
• Hex. -1 to to-hit rolls and saving throws.
• Ugliness. Reduce Comeliness by 2d6 (down to a minimum of 3).
The priest must be able to see the victim to curse him. The priest cannot actually pick one of the above effects: the effect is determined at random.</t>
        </r>
      </text>
    </comment>
    <comment ref="B89" authorId="0">
      <text>
        <r>
          <rPr>
            <sz val="9"/>
            <rFont val="Tahoma"/>
            <family val="2"/>
          </rPr>
          <t>This spell will cause a</t>
        </r>
        <r>
          <rPr>
            <b/>
            <sz val="9"/>
            <rFont val="Tahoma"/>
            <family val="2"/>
          </rPr>
          <t xml:space="preserve"> creature successfully touched by the priest to lose nearly all water suspended in its body</t>
        </r>
        <r>
          <rPr>
            <sz val="9"/>
            <rFont val="Tahoma"/>
            <family val="2"/>
          </rPr>
          <t>. An option for the priest is to use his waterskin, into which he may send the displaced water, filling the skin (but not overflowing). The priest must by holding the skin in one hand while touching the target for this to occur. Otherwise, the water is sent to the plane of water.
The effects on the target of this spell are that they take an extra 1d4 damage from slashing attacks, 1d6 from bludgeoning attacks, and no extra damage from piercing attacks. They cannot heal normally and must drink some water within 24 hours or die, and a few gallons to recover (I don't know the exact amount that the body holds). In addition if no water is received in 12 hours then there is a failure of the stomach system (alimentary canal, if you want to be technical) and the character must make a Constitution check to eat without vomiting, thus requiring a healing spell; or weeks of light, salty foods to try to heal naturally. Each failure lowers the character's Constitution for the next eating attempt, if the adjusted Constitution goes to zero then that character may not eat until cured. There is also a chance of chronic diarrhoea setting in if not given water within 12 hours (make a Constitution check) whereupon then the character's Constitution is reduced by two for a week after a normal diet has returned.
This spell will not affect creatures without non-negligible water contents, this being DM's discretion. Magical water creatures are allowed two saving throws, the first a regular saving throw, then, if failed, an additional saving throw versus death magic. If both fail, the creature is killed (this spell could kill a nereid).</t>
        </r>
      </text>
    </comment>
    <comment ref="B90" authorId="0">
      <text>
        <r>
          <rPr>
            <sz val="9"/>
            <rFont val="Tahoma"/>
            <family val="2"/>
          </rPr>
          <t xml:space="preserve">Except as noted above, this spell is the same as the 2nd-level wizard spell detect invisibility. Note that the spell </t>
        </r>
        <r>
          <rPr>
            <b/>
            <sz val="9"/>
            <rFont val="Tahoma"/>
            <family val="2"/>
          </rPr>
          <t>allows only the priest to see invisible creatures, and then only those within the specified radius</t>
        </r>
        <r>
          <rPr>
            <sz val="9"/>
            <rFont val="Tahoma"/>
            <family val="2"/>
          </rPr>
          <t>. The material component of this spell is a pinch of any fine powder such as talc.</t>
        </r>
      </text>
    </comment>
    <comment ref="B91" authorId="0">
      <text>
        <r>
          <rPr>
            <sz val="9"/>
            <rFont val="Tahoma"/>
            <family val="2"/>
          </rPr>
          <t xml:space="preserve">When this spell is cast, the </t>
        </r>
        <r>
          <rPr>
            <b/>
            <sz val="9"/>
            <rFont val="Tahoma"/>
            <family val="2"/>
          </rPr>
          <t>person touched can see and perceive any creature that is out of or in a different phase than that of the spell recipient</t>
        </r>
        <r>
          <rPr>
            <sz val="9"/>
            <rFont val="Tahoma"/>
            <family val="2"/>
          </rPr>
          <t>. This means that the person touched will see clearly such creatures with special defenses such as displacement, blinking, duo-dimension, astral- or etherealness and those who can shift out of phase, such as phase spiders. Furthermore, if the person touched has means to attack such creatures, he will have none of the ill effects that normally occur when trying to attack (i.e., the person touched would know the exact location of a displacer beast, or where the phase spider is, etc.). The information cannot be communicated to anyone else by words. The</t>
        </r>
        <r>
          <rPr>
            <b/>
            <sz val="9"/>
            <rFont val="Tahoma"/>
            <family val="2"/>
          </rPr>
          <t xml:space="preserve"> recipient's sight is limited to 120 yards</t>
        </r>
        <r>
          <rPr>
            <sz val="9"/>
            <rFont val="Tahoma"/>
            <family val="2"/>
          </rPr>
          <t>.
The material component of this spell, in addition to the priest's holy symbol, is a lens of calcite crystal which must be viewed through for the spell to have effect. It does not disappear at the end of the spell.</t>
        </r>
      </text>
    </comment>
    <comment ref="B92" authorId="0">
      <text>
        <r>
          <rPr>
            <sz val="9"/>
            <rFont val="Tahoma"/>
            <family val="2"/>
          </rPr>
          <t>This spell has two uses: if cast on more than one creature, this spell will</t>
        </r>
        <r>
          <rPr>
            <b/>
            <sz val="9"/>
            <rFont val="Tahoma"/>
            <family val="2"/>
          </rPr>
          <t xml:space="preserve"> make the one highest in rank known to the priest</t>
        </r>
        <r>
          <rPr>
            <sz val="9"/>
            <rFont val="Tahoma"/>
            <family val="2"/>
          </rPr>
          <t>. If all creatures, which must be in sight, are of equal rank, or there is a tie for the highest rank, no one will be detected. Note that the highest in rank need not be the most powerful of the scanned creatures. In this case, there is no applicable saving throw.
The second use of this spell is to</t>
        </r>
        <r>
          <rPr>
            <b/>
            <sz val="9"/>
            <rFont val="Tahoma"/>
            <family val="2"/>
          </rPr>
          <t xml:space="preserve"> determine the exact rank of a specific creature</t>
        </r>
        <r>
          <rPr>
            <sz val="9"/>
            <rFont val="Tahoma"/>
            <family val="2"/>
          </rPr>
          <t>: if the spell is cast on one creature only, the priest will know the rank of the targeted creature. If the priest is unfamiliar with the hierarchical structure of the victim's society or organisation, he will only feel a general indication: something like "no rank", "officer" or "very high rank" would be appropriate descriptions. Note that nothing is revealed about the victim's level of experience and so on. The target gets a saving throw, that will negate the spell. The material component for both versions of the spell is a drop of perfume.</t>
        </r>
      </text>
    </comment>
    <comment ref="B93" authorId="0">
      <text>
        <r>
          <rPr>
            <sz val="9"/>
            <rFont val="Tahoma"/>
            <family val="2"/>
          </rPr>
          <t>This spell is like the first-level spell except that the fist is a lot larger (about 6 feet high), and more forceful. The</t>
        </r>
        <r>
          <rPr>
            <b/>
            <sz val="9"/>
            <rFont val="Tahoma"/>
            <family val="2"/>
          </rPr>
          <t xml:space="preserve"> base damage is 2d6 HP + 1 HP per level for small or medium, and 3d6 HP + 1 HP per level for large creatures</t>
        </r>
        <r>
          <rPr>
            <sz val="9"/>
            <rFont val="Tahoma"/>
            <family val="2"/>
          </rPr>
          <t xml:space="preserve">. The creature saves for half damage, and those that fail are affected as follows:
</t>
        </r>
        <r>
          <rPr>
            <b/>
            <sz val="9"/>
            <rFont val="Tahoma"/>
            <family val="2"/>
          </rPr>
          <t>Large -  Creature falls down
Medium - Creature pushed back 1d4+4 feet, Dexterity check to stay on feet
Small - Creature thrown back the number of feet equal to the damage they took. They also take another 1d6 points of damage when they land</t>
        </r>
        <r>
          <rPr>
            <sz val="9"/>
            <rFont val="Tahoma"/>
            <family val="2"/>
          </rPr>
          <t xml:space="preserve">
This spell does not ensure a safe landing, and if the creature is in a position where a fall would do extra damage, mounted on a horse, for example, extra damage may occur. The material component is a carved (or created) stone hand.</t>
        </r>
      </text>
    </comment>
    <comment ref="B94" authorId="0">
      <text>
        <r>
          <rPr>
            <sz val="9"/>
            <rFont val="Tahoma"/>
            <family val="2"/>
          </rPr>
          <t>By use of this spell, the priest can</t>
        </r>
        <r>
          <rPr>
            <b/>
            <sz val="9"/>
            <rFont val="Tahoma"/>
            <family val="2"/>
          </rPr>
          <t xml:space="preserve"> attempt to negate the effects of any other single spell providing that at least some part of that spell's area of effect is within thirty feet of the priest</t>
        </r>
        <r>
          <rPr>
            <sz val="9"/>
            <rFont val="Tahoma"/>
            <family val="2"/>
          </rPr>
          <t>. The base chance for success is 50% modified upward or downward by 5% per level the priest is above or below the caster of the spell being negated. This spell can also be used to negate the magical effects of potions (either before or after ingestion), with the level of potion maker being generally treated as 12th. The material component of this spell is a piece of gum.</t>
        </r>
      </text>
    </comment>
    <comment ref="B95" authorId="0">
      <text>
        <r>
          <rPr>
            <sz val="9"/>
            <rFont val="Tahoma"/>
            <family val="2"/>
          </rPr>
          <t>When this spell is cast</t>
        </r>
        <r>
          <rPr>
            <b/>
            <sz val="9"/>
            <rFont val="Tahoma"/>
            <family val="2"/>
          </rPr>
          <t xml:space="preserve"> all odours disappear in the area of effect: no new odours will enter or leave the protected sphere</t>
        </r>
        <r>
          <rPr>
            <sz val="9"/>
            <rFont val="Tahoma"/>
            <family val="2"/>
          </rPr>
          <t xml:space="preserve">. This effect lasts for the full duration of the spell - 2 rounds per level of the priest casting the spell. The </t>
        </r>
        <r>
          <rPr>
            <b/>
            <sz val="9"/>
            <rFont val="Tahoma"/>
            <family val="2"/>
          </rPr>
          <t>area of effect must be centred around an object or a creature and so it will move if its centre turns out to be mobile</t>
        </r>
        <r>
          <rPr>
            <sz val="9"/>
            <rFont val="Tahoma"/>
            <family val="2"/>
          </rPr>
          <t>. Unwilling creatures or objects worn by unwilling creatures receive a saving throw versus spell in order to prevent the spell from taking effect (the objects have the same saving throw as the creature that is carrying them). The material component is a piece of garlic that disappears when the spell is cast.
The spell provides excellent protection against odour-based attacks, be they magical like stinking cloud or natural like the smell troglodytes produce. Dispel scent can also be used to avoid being noticed by animals or monsters that rely heavily on their noses.</t>
        </r>
      </text>
    </comment>
    <comment ref="B98" authorId="0">
      <text>
        <r>
          <rPr>
            <sz val="9"/>
            <rFont val="Tahoma"/>
            <family val="2"/>
          </rPr>
          <t xml:space="preserve">This spell is similar to the 2nd-level endure water (q.v.). It is completely alike, save that it </t>
        </r>
        <r>
          <rPr>
            <b/>
            <sz val="9"/>
            <rFont val="Tahoma"/>
            <family val="2"/>
          </rPr>
          <t>offers protection from natural phenomena that are connected to acid</t>
        </r>
        <r>
          <rPr>
            <sz val="9"/>
            <rFont val="Tahoma"/>
            <family val="2"/>
          </rPr>
          <t>, instead of water. Acid is obviously enough a serious problem. Why no priest ever before developed a spell against it is a mystery to me.</t>
        </r>
      </text>
    </comment>
    <comment ref="B99" authorId="0">
      <text>
        <r>
          <rPr>
            <sz val="9"/>
            <rFont val="Tahoma"/>
            <family val="2"/>
          </rPr>
          <t xml:space="preserve">This spell is similar to the 2nd-level endure water (q.v.). It is completely alike, save that it </t>
        </r>
        <r>
          <rPr>
            <b/>
            <sz val="9"/>
            <rFont val="Tahoma"/>
            <family val="2"/>
          </rPr>
          <t>offers protection from natural phenomena that are connected to air</t>
        </r>
        <r>
          <rPr>
            <sz val="9"/>
            <rFont val="Tahoma"/>
            <family val="2"/>
          </rPr>
          <t>, instead of water. Linked to air are all those lovely gusts of wind, wind breath, control wind, air blast, and elemental blast spells plus the lovely effects of being hurled about by air elementals.</t>
        </r>
      </text>
    </comment>
    <comment ref="B100" authorId="0">
      <text>
        <r>
          <rPr>
            <sz val="9"/>
            <rFont val="Tahoma"/>
            <family val="2"/>
          </rPr>
          <t xml:space="preserve">This spell is similar to the 2nd-level endure water (q.v.). It is completely alike, save that it </t>
        </r>
        <r>
          <rPr>
            <b/>
            <sz val="9"/>
            <rFont val="Tahoma"/>
            <family val="2"/>
          </rPr>
          <t>offers protection from natural phenomena that are connected to dust</t>
        </r>
        <r>
          <rPr>
            <sz val="9"/>
            <rFont val="Tahoma"/>
            <family val="2"/>
          </rPr>
          <t>, instead of water. The definition of dust is very easy: think of a lovely big sandy desert and then think of wind and presto: you got it (come to think of it, it is normally used only in deserts and on the plane of dust).</t>
        </r>
      </text>
    </comment>
    <comment ref="B101" authorId="0">
      <text>
        <r>
          <rPr>
            <sz val="9"/>
            <rFont val="Tahoma"/>
            <family val="2"/>
          </rPr>
          <t xml:space="preserve">This spell is similar to the 2nd-level endure water (q.v.). It is completely alike, save that it </t>
        </r>
        <r>
          <rPr>
            <b/>
            <sz val="9"/>
            <rFont val="Tahoma"/>
            <family val="2"/>
          </rPr>
          <t>offers protection from natural phenomena that are connected to electricity</t>
        </r>
        <r>
          <rPr>
            <sz val="9"/>
            <rFont val="Tahoma"/>
            <family val="2"/>
          </rPr>
          <t>, instead of water.</t>
        </r>
      </text>
    </comment>
    <comment ref="B102" authorId="0">
      <text>
        <r>
          <rPr>
            <sz val="9"/>
            <rFont val="Tahoma"/>
            <family val="2"/>
          </rPr>
          <t xml:space="preserve">This spell is similar to the 2nd-level endure water (q.v.). It is completely alike, save that it </t>
        </r>
        <r>
          <rPr>
            <b/>
            <sz val="9"/>
            <rFont val="Tahoma"/>
            <family val="2"/>
          </rPr>
          <t>offers protection from natural phenomena that are connected to ice</t>
        </r>
        <r>
          <rPr>
            <sz val="9"/>
            <rFont val="Tahoma"/>
            <family val="2"/>
          </rPr>
          <t>, instead of water. Ice includes such nasty things such as ice storm, walking on harsh and refrozen snow, sliding down very sharp icicles, etc.</t>
        </r>
      </text>
    </comment>
    <comment ref="B103" authorId="0">
      <text>
        <r>
          <rPr>
            <sz val="9"/>
            <rFont val="Tahoma"/>
            <family val="2"/>
          </rPr>
          <t>This spell is similar to the 2nd-level endure water (q.v.). It is completely alike, save that it</t>
        </r>
        <r>
          <rPr>
            <b/>
            <sz val="9"/>
            <rFont val="Tahoma"/>
            <family val="2"/>
          </rPr>
          <t xml:space="preserve"> offers protection from natural phenomena that are connected to vacuum</t>
        </r>
        <r>
          <rPr>
            <sz val="9"/>
            <rFont val="Tahoma"/>
            <family val="2"/>
          </rPr>
          <t>, instead of water. This spell is for those space travellers that somehow seem to find themselves floating around in wildspace a little too often or those that seem to land in those ugly vacuum rooms which have absolutely air-tight doors and then increase their size magically to very big (still having the same amount of air in a room which is now 1000 feet per side which was previously 10 feet per side causes quite a decompression) and for those guys that find themselves rushing up from 3000 feet depth in the ocean to the surface of the ocean — normally any creature which does this goes pop.</t>
        </r>
      </text>
    </comment>
    <comment ref="B104" authorId="0">
      <text>
        <r>
          <rPr>
            <sz val="9"/>
            <rFont val="Tahoma"/>
            <family val="2"/>
          </rPr>
          <t>This spell is similar to the 1st-level endure cold or heat. It causes the protected creature to</t>
        </r>
        <r>
          <rPr>
            <b/>
            <sz val="9"/>
            <rFont val="Tahoma"/>
            <family val="2"/>
          </rPr>
          <t xml:space="preserve"> take no damage from natural phenomena that are connected to water</t>
        </r>
        <r>
          <rPr>
            <sz val="9"/>
            <rFont val="Tahoma"/>
            <family val="2"/>
          </rPr>
          <t>. If a magical force simulating these phenomena (see below for examples) hits the protected creature, this spell may subtract 10 HP of damage after the saving throws are rolled. After reducing the damage once in this way, the spell ends. Otherwise, the spell ends when the duration runs out. In contrast to endure cold or heat, this spell does not end if another elemental force hits the protected creature; the spell ends only if its duration runs out or if the creature is hit by the appropriate magical force (even if it causes less than 10 HP of damage). The material component is the holy symbol of the priest.
Endure water is for those that don't fancy to be pounded by huge waves on the ocean, those that don't like to get wet in the rain (or in the sea), those that don't like to be flooded by a transmute dust to water, which is normally quite a killer spell (one cubic yard of water normally weighs nearly one ton), etc.</t>
        </r>
      </text>
    </comment>
    <comment ref="B105" authorId="0">
      <text>
        <r>
          <rPr>
            <sz val="9"/>
            <rFont val="Tahoma"/>
            <family val="2"/>
          </rPr>
          <t xml:space="preserve">This spell enhances the striking power of a weapon. The weapon now functions a bit like a flame blade. For the duration of the spell, the weapon glows with a fiery aura and </t>
        </r>
        <r>
          <rPr>
            <b/>
            <sz val="9"/>
            <rFont val="Tahoma"/>
            <family val="2"/>
          </rPr>
          <t>causes 1d4 points + 1 point per 2 levels of the caster damage (in addition to its normal damage)</t>
        </r>
        <r>
          <rPr>
            <sz val="9"/>
            <rFont val="Tahoma"/>
            <family val="2"/>
          </rPr>
          <t>, due to the searing heat it radiates. Unfortunately, it</t>
        </r>
        <r>
          <rPr>
            <b/>
            <sz val="9"/>
            <rFont val="Tahoma"/>
            <family val="2"/>
          </rPr>
          <t xml:space="preserve"> also causes 1 point of damage per round to its user</t>
        </r>
        <r>
          <rPr>
            <sz val="9"/>
            <rFont val="Tahoma"/>
            <family val="2"/>
          </rPr>
          <t xml:space="preserve"> (as long as he holds it), for the same reason. Undead and creatures especially vulnerable to fire take 2 additional points of damage.
If the creature is protected from fire, the damage inflicted is reduced by 4 (for a minimum of 0). The weapon can ignite combustible materials. It is not, however, considered to be a magical weapon. The spell does not function under water. Already enchanted weapons cannot be enhanced this way. The material components of the spell are a bit of coal and the caster's holy symbol.</t>
        </r>
      </text>
    </comment>
    <comment ref="B107" authorId="0">
      <text>
        <r>
          <rPr>
            <sz val="9"/>
            <rFont val="Tahoma"/>
            <family val="2"/>
          </rPr>
          <t xml:space="preserve">With this spell, a time spirit can locate the counterparts in other time streams, or future and past versions of companions, world leaders, and other individuals he either knows through detailed accounts or personally. The </t>
        </r>
        <r>
          <rPr>
            <b/>
            <sz val="9"/>
            <rFont val="Tahoma"/>
            <family val="2"/>
          </rPr>
          <t>caster immediately knows if the being he is trying to find is dead, alive, or if it even existed</t>
        </r>
        <r>
          <rPr>
            <sz val="9"/>
            <rFont val="Tahoma"/>
            <family val="2"/>
          </rPr>
          <t xml:space="preserve"> in this reality. The character is</t>
        </r>
        <r>
          <rPr>
            <b/>
            <sz val="9"/>
            <rFont val="Tahoma"/>
            <family val="2"/>
          </rPr>
          <t xml:space="preserve"> also aware of the subject's general location</t>
        </r>
        <r>
          <rPr>
            <sz val="9"/>
            <rFont val="Tahoma"/>
            <family val="2"/>
          </rPr>
          <t>. The use of this spell has a 5% chance of attracting the attention of time guardians.
This spell was written for the "time spirit" class. Contact the author for more information on this class.</t>
        </r>
      </text>
    </comment>
    <comment ref="B109" authorId="0">
      <text>
        <r>
          <rPr>
            <sz val="9"/>
            <rFont val="Tahoma"/>
            <family val="2"/>
          </rPr>
          <t xml:space="preserve">This spell </t>
        </r>
        <r>
          <rPr>
            <b/>
            <sz val="9"/>
            <rFont val="Tahoma"/>
            <family val="2"/>
          </rPr>
          <t>conjures up a small fire elemental</t>
        </r>
        <r>
          <rPr>
            <sz val="9"/>
            <rFont val="Tahoma"/>
            <family val="2"/>
          </rPr>
          <t xml:space="preserve">: AC 5, 2+1 HD, MV 130 feet per round, one attack for 1d6, and it can be hit by normal weapons. It appears to be a 4 foot high child caught on fire. It will move as directed by the priest, but if it is ever separated from the priest by more than 30 yards it will instantly dissipate. Any being from the elemental plane of fire, including another flaming child, can destroy it with a touch. The flaming child will ignite all flammable things it touches.
The material component for this spell is a bit of dung.
</t>
        </r>
      </text>
    </comment>
    <comment ref="B111" authorId="0">
      <text>
        <r>
          <rPr>
            <sz val="9"/>
            <rFont val="Tahoma"/>
            <family val="2"/>
          </rPr>
          <t>When a priest casts this spell, he</t>
        </r>
        <r>
          <rPr>
            <b/>
            <sz val="9"/>
            <rFont val="Tahoma"/>
            <family val="2"/>
          </rPr>
          <t xml:space="preserve"> causes a freezing icicle to spring forth from his hand</t>
        </r>
        <r>
          <rPr>
            <sz val="9"/>
            <rFont val="Tahoma"/>
            <family val="2"/>
          </rPr>
          <t>. This blade is actually wielded as if it were a scimitar (but it is not a scimitar), and if the priest scores a successful hit while employing the blade, the creature struck will take</t>
        </r>
        <r>
          <rPr>
            <b/>
            <sz val="9"/>
            <rFont val="Tahoma"/>
            <family val="2"/>
          </rPr>
          <t xml:space="preserve"> 2d6 points of damage — with a damage bonus of +2 if the creature is especially vulnerable to frost</t>
        </r>
        <r>
          <rPr>
            <sz val="9"/>
            <rFont val="Tahoma"/>
            <family val="2"/>
          </rPr>
          <t xml:space="preserve"> (it will work especially well versus red dragons or fire elementals). The blade will not affect creatures that can only be hit by magic weapons. In addition to mistletoe, the priest must have a leaf of sumac in order to cast this spell.</t>
        </r>
      </text>
    </comment>
    <comment ref="B112" authorId="0">
      <text>
        <r>
          <rPr>
            <sz val="9"/>
            <rFont val="Tahoma"/>
            <family val="2"/>
          </rPr>
          <t>This spell</t>
        </r>
        <r>
          <rPr>
            <b/>
            <sz val="9"/>
            <rFont val="Tahoma"/>
            <family val="2"/>
          </rPr>
          <t xml:space="preserve"> summons a small quasi-earth-elemental (1d4 HP) to stand watch</t>
        </r>
        <r>
          <rPr>
            <sz val="9"/>
            <rFont val="Tahoma"/>
            <family val="2"/>
          </rPr>
          <t xml:space="preserve">. If some creature moves across or under the ground into the area of effect that weighs more than 1 pound, the elemental will cause the ground to shiver and wake people up (detection of creatures is by movement and vibrations across the ground). The elemental </t>
        </r>
        <r>
          <rPr>
            <b/>
            <sz val="9"/>
            <rFont val="Tahoma"/>
            <family val="2"/>
          </rPr>
          <t>can also form a hand and try to trip intruders</t>
        </r>
        <r>
          <rPr>
            <sz val="9"/>
            <rFont val="Tahoma"/>
            <family val="2"/>
          </rPr>
          <t xml:space="preserve"> (the guardian is semi-intelligent and can remember simple commands from the priest, like who the party members are). The guardian is hard to detect and will almost always trip from surprise. Opponents get a saving throw versus death magic to avoid tripping — a successful saving throw means they just felt something trying to grab their leg. The material components of this spell are the priest's holy symbol and a live worm.</t>
        </r>
      </text>
    </comment>
    <comment ref="B114" authorId="0">
      <text>
        <r>
          <rPr>
            <sz val="9"/>
            <rFont val="Tahoma"/>
            <family val="2"/>
          </rPr>
          <t>This spell causes the</t>
        </r>
        <r>
          <rPr>
            <b/>
            <sz val="9"/>
            <rFont val="Tahoma"/>
            <family val="2"/>
          </rPr>
          <t xml:space="preserve"> healing benefits of sleep to be threefold</t>
        </r>
        <r>
          <rPr>
            <sz val="9"/>
            <rFont val="Tahoma"/>
            <family val="2"/>
          </rPr>
          <t xml:space="preserve"> (i.e., 3 HP are healed per day rested). Additionally, this spell causes</t>
        </r>
        <r>
          <rPr>
            <b/>
            <sz val="9"/>
            <rFont val="Tahoma"/>
            <family val="2"/>
          </rPr>
          <t xml:space="preserve"> any and all curative spells cast during its duration to have maximum effect plus 1 HP</t>
        </r>
        <r>
          <rPr>
            <sz val="9"/>
            <rFont val="Tahoma"/>
            <family val="2"/>
          </rPr>
          <t>. The individual to be affected must be able to sleep, and must be asleep during the spell's effect. The casting time of this spell is 6 turns minus the priest's level, with a minimum of one turn. The material component is the priest's holy symbol.</t>
        </r>
      </text>
    </comment>
    <comment ref="B116" authorId="0">
      <text>
        <r>
          <rPr>
            <sz val="9"/>
            <rFont val="Tahoma"/>
            <family val="2"/>
          </rPr>
          <t xml:space="preserve">This spell enables the priest to </t>
        </r>
        <r>
          <rPr>
            <b/>
            <sz val="9"/>
            <rFont val="Tahoma"/>
            <family val="2"/>
          </rPr>
          <t>sense the aura of goodness</t>
        </r>
        <r>
          <rPr>
            <sz val="9"/>
            <rFont val="Tahoma"/>
            <family val="2"/>
          </rPr>
          <t>. Diviners of fourth level and above may also sense both the degree and location of such auras. Diviners of seventh level and above may concentrate the spell on a single individual, sensing the name of that individual's god (if good) and noting the level of devotion that person holds toward the god and the state of favour the individual has achieved.</t>
        </r>
      </text>
    </comment>
    <comment ref="B117" authorId="0">
      <text>
        <r>
          <rPr>
            <sz val="9"/>
            <rFont val="Tahoma"/>
            <family val="2"/>
          </rPr>
          <t>This spell causes the priest's</t>
        </r>
        <r>
          <rPr>
            <b/>
            <sz val="9"/>
            <rFont val="Tahoma"/>
            <family val="2"/>
          </rPr>
          <t xml:space="preserve"> movements to become completely silent for the duration of the spell</t>
        </r>
        <r>
          <rPr>
            <sz val="9"/>
            <rFont val="Tahoma"/>
            <family val="2"/>
          </rPr>
          <t>. All sounds made by his equipment from the neck down are muted into inaudibility. Intentional shouting or spell casting can be heard, but will negate the inaudibility. Attacking completely negates the spell's effect (cf. invisibility). The material component is a piece of sea sponge.</t>
        </r>
      </text>
    </comment>
    <comment ref="B118" authorId="0">
      <text>
        <r>
          <rPr>
            <sz val="9"/>
            <rFont val="Tahoma"/>
            <family val="2"/>
          </rPr>
          <t xml:space="preserve">Using this spell, a priest can cause an intelligent creature to </t>
        </r>
        <r>
          <rPr>
            <b/>
            <sz val="9"/>
            <rFont val="Tahoma"/>
            <family val="2"/>
          </rPr>
          <t>hold a sorcerer king in awe as well as fear</t>
        </r>
        <r>
          <rPr>
            <sz val="9"/>
            <rFont val="Tahoma"/>
            <family val="2"/>
          </rPr>
          <t xml:space="preserve"> him.
The victim is allowed a saving throw versus spell at -2, with modifiers for Wisdom applying. If failed, the victim knows he faces a servant of that sorcerer king and is likely to do his bidding. If unaffected, the subject still knows the identity of the caster (as a servant of that sorcerer king) and may act as he sees fit. The spell can be used to impress individuals or during investigations. A priest can only affect targets regarding his own sorcerer king.</t>
        </r>
      </text>
    </comment>
    <comment ref="B119" authorId="0">
      <text>
        <r>
          <rPr>
            <sz val="9"/>
            <rFont val="Tahoma"/>
            <family val="2"/>
          </rPr>
          <t>By means of this spell, the caster</t>
        </r>
        <r>
          <rPr>
            <b/>
            <sz val="9"/>
            <rFont val="Tahoma"/>
            <family val="2"/>
          </rPr>
          <t xml:space="preserve"> creates a number of insubstantial "hands" that he can use to assist him</t>
        </r>
        <r>
          <rPr>
            <sz val="9"/>
            <rFont val="Tahoma"/>
            <family val="2"/>
          </rPr>
          <t xml:space="preserve"> in various processes. The number of hands equals </t>
        </r>
        <r>
          <rPr>
            <b/>
            <sz val="9"/>
            <rFont val="Tahoma"/>
            <family val="2"/>
          </rPr>
          <t>one per three levels (or fraction) of experience</t>
        </r>
        <r>
          <rPr>
            <sz val="9"/>
            <rFont val="Tahoma"/>
            <family val="2"/>
          </rPr>
          <t xml:space="preserve"> of the caster. The hands cannot be used to attack or defend but can otherwise be used for any normal purpose, as if they were physical appendages of the caster. They possess a Strength equal to the caster's. Examples of use include housekeeping jobs, climbing (bonus +10% per hand), holding other characters or items, etc.
Whatever weight the hands carry, it is in addition to any allowed for the caster. In any case, the DM must judge whether the attempted actions are within reason (each hand can only do things a normal hand can).
This spell was designed for the Dark Sun campaign world. The spell was created by the thri-kreen earth druid Kll'Rkh.</t>
        </r>
      </text>
    </comment>
    <comment ref="B122" authorId="0">
      <text>
        <r>
          <rPr>
            <sz val="9"/>
            <rFont val="Tahoma"/>
            <family val="2"/>
          </rPr>
          <t xml:space="preserve">This spell allows the priest to </t>
        </r>
        <r>
          <rPr>
            <b/>
            <sz val="9"/>
            <rFont val="Tahoma"/>
            <family val="2"/>
          </rPr>
          <t>lower a person's alcohol addiction</t>
        </r>
        <r>
          <rPr>
            <sz val="9"/>
            <rFont val="Tahoma"/>
            <family val="2"/>
          </rPr>
          <t xml:space="preserve"> by 2 per class level in the drinking and amount levels. For example, a 5th level priest casts this spell on a addicted person (level 8 drinking, level 4 amount). The priest gets 10 to work with (5x2) and decides to lower the drinking level by 8 and the amount level by 2. Thus the addicted person now has a drinking level of 0 and an amount level by 2. A pretty good start for a speedy recovery (see the Net Alcohol Guide for more information).</t>
        </r>
      </text>
    </comment>
    <comment ref="B123" authorId="0">
      <text>
        <r>
          <rPr>
            <sz val="9"/>
            <rFont val="Tahoma"/>
            <family val="2"/>
          </rPr>
          <t xml:space="preserve">This spell </t>
        </r>
        <r>
          <rPr>
            <b/>
            <sz val="9"/>
            <rFont val="Tahoma"/>
            <family val="2"/>
          </rPr>
          <t>makes 1 to 4 creatures or objects flammable</t>
        </r>
        <r>
          <rPr>
            <sz val="9"/>
            <rFont val="Tahoma"/>
            <family val="2"/>
          </rPr>
          <t xml:space="preserve">. For the duration of the spell, they are </t>
        </r>
        <r>
          <rPr>
            <b/>
            <sz val="9"/>
            <rFont val="Tahoma"/>
            <family val="2"/>
          </rPr>
          <t>as flammable as wood. If they catch fire they burn entirely and turn to ash in the time it takes wood of their size to burn</t>
        </r>
        <r>
          <rPr>
            <sz val="9"/>
            <rFont val="Tahoma"/>
            <family val="2"/>
          </rPr>
          <t>. This fire is normal fire and may be extinguished by the usual means. It does not matter what materials the objects or creatures are made of. They can be inflamed by natural or magical fire or extreme heat, but the spell itself does not inflame them. Once they have caught fire they get damage from heat, but also turn to ash within the time specified. After that, the duration of the spell does not matter. Each creature or object gets a saving throw: if only one is the subject of the spell it has a penalty of -2 to its roll; if two are subject, each receives a penalty of -1; if three are subject, each receives a bonus of +1; if four are subject, each receives a bonus of +2. The material components are a chip of wood and the caster's holy symbol.</t>
        </r>
      </text>
    </comment>
    <comment ref="B124" authorId="0">
      <text>
        <r>
          <rPr>
            <sz val="9"/>
            <rFont val="Tahoma"/>
            <family val="2"/>
          </rPr>
          <t>With this spell the caster may</t>
        </r>
        <r>
          <rPr>
            <b/>
            <sz val="9"/>
            <rFont val="Tahoma"/>
            <family val="2"/>
          </rPr>
          <t xml:space="preserve"> mend a broken bone</t>
        </r>
        <r>
          <rPr>
            <sz val="9"/>
            <rFont val="Tahoma"/>
            <family val="2"/>
          </rPr>
          <t>. The bone must still be made of living tissue and recently broken. An hour must be spent chanting over the person, while smooth strokes are made on the skin over the broken bone. Water (or a similar substance depending on the view of the priest) must be rubbed over the wound every ten minutes. Over the course of the hour, the bone will draw together and mend. It will be as good as new when the spell is complete. If interrupted while casting, the bone will be mended only partly, depending on when the caster was interrupted. The mending heals 10% of the bone for every 10 minutes of casting, and 50% of the mending occurs in the last 10 minutes.
The reverse of this spell, break bone, is an excruciating process, where the bone is weakened and drawn apart until it is split into two separate pieces. The process still occurs over the course of an hour and a saving throw versus spell occurs in the last 10 minutes. If successful, the bone is only weakened by 50%; if failed, the bone is separated completely. It is a common torture technique among Dark Sun templars.
Note:</t>
        </r>
        <r>
          <rPr>
            <b/>
            <sz val="9"/>
            <rFont val="Tahoma"/>
            <family val="2"/>
          </rPr>
          <t xml:space="preserve"> in order to insure that the bone is set properly the caster must make a successful healing proficiency check</t>
        </r>
        <r>
          <rPr>
            <sz val="9"/>
            <rFont val="Tahoma"/>
            <family val="2"/>
          </rPr>
          <t>, when the spell is completed. If someone other than the caster tries to use the healing proficiency and guide the caster he must make the check at an additional -5 to his roll. An improperly set bone must be broken and set again in order to attain its former strength.</t>
        </r>
      </text>
    </comment>
    <comment ref="B126" authorId="0">
      <text>
        <r>
          <rPr>
            <sz val="9"/>
            <rFont val="Tahoma"/>
            <family val="2"/>
          </rPr>
          <t>This spell allows the caster to</t>
        </r>
        <r>
          <rPr>
            <b/>
            <sz val="9"/>
            <rFont val="Tahoma"/>
            <family val="2"/>
          </rPr>
          <t xml:space="preserve"> create a stationary wall composed of material from his element</t>
        </r>
        <r>
          <rPr>
            <sz val="9"/>
            <rFont val="Tahoma"/>
            <family val="2"/>
          </rPr>
          <t>al plane of worship (templars may cast this spell in any form). It covers a</t>
        </r>
        <r>
          <rPr>
            <b/>
            <sz val="9"/>
            <rFont val="Tahoma"/>
            <family val="2"/>
          </rPr>
          <t xml:space="preserve"> 20-foot-square area per level</t>
        </r>
        <r>
          <rPr>
            <sz val="9"/>
            <rFont val="Tahoma"/>
            <family val="2"/>
          </rPr>
          <t xml:space="preserve"> (the thickness varies depending on the element); this area may be arranged in any manner to form a rectangular wall, as long as neither dimension falls below 5 feet. For example, a 5th-level caster, who can create a wall up to 100 square feet in area, might create a wall that is 5 feet high and 20 feet long or a wall that is 20 feet high and 50 feel long.
While this set of spells share common characteristics, such as duration and area of effect, the wall's specific properties differ based on its composition.
</t>
        </r>
        <r>
          <rPr>
            <b/>
            <sz val="9"/>
            <rFont val="Tahoma"/>
            <family val="2"/>
          </rPr>
          <t>Air</t>
        </r>
        <r>
          <rPr>
            <sz val="9"/>
            <rFont val="Tahoma"/>
            <family val="2"/>
          </rPr>
          <t xml:space="preserve">: Creates an invisible wall of violently disturbed air that is two feet thick. Treat as per wind wall (page 154, Player's Handbook).
</t>
        </r>
        <r>
          <rPr>
            <b/>
            <sz val="9"/>
            <rFont val="Tahoma"/>
            <family val="2"/>
          </rPr>
          <t>Water</t>
        </r>
        <r>
          <rPr>
            <sz val="9"/>
            <rFont val="Tahoma"/>
            <family val="2"/>
          </rPr>
          <t xml:space="preserve">: Creates a wall of billowing fog that is up to 10 feet thick per level of the caster. Treat as per wall of fog (page 139, Player's Handbook).
</t>
        </r>
        <r>
          <rPr>
            <b/>
            <sz val="9"/>
            <rFont val="Tahoma"/>
            <family val="2"/>
          </rPr>
          <t>Fire</t>
        </r>
        <r>
          <rPr>
            <sz val="9"/>
            <rFont val="Tahoma"/>
            <family val="2"/>
          </rPr>
          <t xml:space="preserve">: Creates a 2' thick wall of hot air that causes targets viewed through it to shimmer and waver. Treat as blur for all attacks made within or through the wall (eg., ranged attacks; page 140, Player's Handbook).
</t>
        </r>
        <r>
          <rPr>
            <b/>
            <sz val="9"/>
            <rFont val="Tahoma"/>
            <family val="2"/>
          </rPr>
          <t>Earth</t>
        </r>
        <r>
          <rPr>
            <sz val="9"/>
            <rFont val="Tahoma"/>
            <family val="2"/>
          </rPr>
          <t>: Creates a wall of swirling dust that is 10 feet thick. The dust obscures vision. Treat as  a blur spell for all attacks made within or through the wall (eg., ranged attacks; page 140, Player's Handbook).
The material component is a bit of the element (air, water, fire, earth) of which the wall is composed.</t>
        </r>
      </text>
    </comment>
    <comment ref="B127" authorId="0">
      <text>
        <r>
          <rPr>
            <sz val="9"/>
            <rFont val="Tahoma"/>
            <family val="2"/>
          </rPr>
          <t xml:space="preserve">The priest who casts this spell then deliberately miscounts any number of similar objects (of a maximum weight of 5 pounds per level of the priest total). The magic of the spell causes the number of objects to actually become this new number. The priest </t>
        </r>
        <r>
          <rPr>
            <b/>
            <sz val="9"/>
            <rFont val="Tahoma"/>
            <family val="2"/>
          </rPr>
          <t>may change the number to anything from double the original quantity to one fifth</t>
        </r>
        <r>
          <rPr>
            <sz val="9"/>
            <rFont val="Tahoma"/>
            <family val="2"/>
          </rPr>
          <t>. The number of objects remains the same until one turn per level has passed or until any other creature tries to count them. The material component of this spell is a detached bead from an abacus.</t>
        </r>
      </text>
    </comment>
  </commentList>
</comments>
</file>

<file path=xl/sharedStrings.xml><?xml version="1.0" encoding="utf-8"?>
<sst xmlns="http://schemas.openxmlformats.org/spreadsheetml/2006/main" count="1564" uniqueCount="627">
  <si>
    <t>Dafydd Base Stats</t>
  </si>
  <si>
    <t>Age</t>
  </si>
  <si>
    <t>Level</t>
  </si>
  <si>
    <t>Weight</t>
  </si>
  <si>
    <t>Movement</t>
  </si>
  <si>
    <t>Strength</t>
  </si>
  <si>
    <t>Dexterity</t>
  </si>
  <si>
    <t>Constitution</t>
  </si>
  <si>
    <t>Intelligence</t>
  </si>
  <si>
    <t>Wisdom</t>
  </si>
  <si>
    <t>Charisma</t>
  </si>
  <si>
    <t>AC</t>
  </si>
  <si>
    <t>HP</t>
  </si>
  <si>
    <t>Brother Dafydd</t>
  </si>
  <si>
    <t>Race:</t>
  </si>
  <si>
    <t>Human</t>
  </si>
  <si>
    <t>Sex:</t>
  </si>
  <si>
    <t>Male</t>
  </si>
  <si>
    <t>Age:</t>
  </si>
  <si>
    <t>Class:</t>
  </si>
  <si>
    <t>Cleric of Odin</t>
  </si>
  <si>
    <t>Level:</t>
  </si>
  <si>
    <t>Alignment:</t>
  </si>
  <si>
    <t>Neutral Good</t>
  </si>
  <si>
    <t>Height:</t>
  </si>
  <si>
    <t>5'9"</t>
  </si>
  <si>
    <t>Weight:</t>
  </si>
  <si>
    <t>Movement:</t>
  </si>
  <si>
    <t>Max HP:</t>
  </si>
  <si>
    <t>Wounds:</t>
  </si>
  <si>
    <t>Current HP:</t>
  </si>
  <si>
    <t>Ability Scores</t>
  </si>
  <si>
    <t>Return to Top</t>
  </si>
  <si>
    <t>Base</t>
  </si>
  <si>
    <t>Modified</t>
  </si>
  <si>
    <t>18/00</t>
  </si>
  <si>
    <t>To Hit</t>
  </si>
  <si>
    <t>Damage</t>
  </si>
  <si>
    <t>Weight Allowance</t>
  </si>
  <si>
    <t>Max Press</t>
  </si>
  <si>
    <t>Open Doors</t>
  </si>
  <si>
    <t>16(6)</t>
  </si>
  <si>
    <t>Bend Bars</t>
  </si>
  <si>
    <t>(Adjusted 17 without gauntlets)</t>
  </si>
  <si>
    <t>Reaction Adj</t>
  </si>
  <si>
    <t>Missile Adj</t>
  </si>
  <si>
    <t>AC Bonus</t>
  </si>
  <si>
    <t>Base AC:</t>
  </si>
  <si>
    <t>Armour AC:</t>
  </si>
  <si>
    <t>Dex AC:</t>
  </si>
  <si>
    <t>HP Adj</t>
  </si>
  <si>
    <t>System Shock</t>
  </si>
  <si>
    <t>Resurrection Survival</t>
  </si>
  <si>
    <t>Poison Save</t>
  </si>
  <si>
    <t>Regeneration</t>
  </si>
  <si>
    <t>Regenerate 2 HP/Rd</t>
  </si>
  <si>
    <t># Languages</t>
  </si>
  <si>
    <t>Spell Lvl</t>
  </si>
  <si>
    <t>5th</t>
  </si>
  <si>
    <t>Chance to Learn</t>
  </si>
  <si>
    <t>Max Spells/Lvl</t>
  </si>
  <si>
    <t>Magical Def</t>
  </si>
  <si>
    <t>Bonus Spells</t>
  </si>
  <si>
    <t>3x1, 2x2, 1x3, 2x4</t>
  </si>
  <si>
    <t>Chance of Spell Fail</t>
  </si>
  <si>
    <t>Spell Immunity</t>
  </si>
  <si>
    <t>Cause Fear, Charm Person, Command, Friends, Hypnotism</t>
  </si>
  <si>
    <t>Other</t>
  </si>
  <si>
    <t>Henchmen</t>
  </si>
  <si>
    <t>Loyalty</t>
  </si>
  <si>
    <t>Reaction</t>
  </si>
  <si>
    <t>Encumbrance:</t>
  </si>
  <si>
    <t>Nil</t>
  </si>
  <si>
    <t>Saving Throws</t>
  </si>
  <si>
    <t>Bonuses</t>
  </si>
  <si>
    <t>Immunities</t>
  </si>
  <si>
    <t>Natural</t>
  </si>
  <si>
    <t>Fear, Charm Person, Command, Friends, Hypnotism</t>
  </si>
  <si>
    <t>Holy Symbol</t>
  </si>
  <si>
    <t>Disease</t>
  </si>
  <si>
    <t>Cloak of Protection</t>
  </si>
  <si>
    <t>Armour</t>
  </si>
  <si>
    <t>Helmet</t>
  </si>
  <si>
    <t>Charm, Fear, Illusion, Mirror Image</t>
  </si>
  <si>
    <t>(Boots of Speed)</t>
  </si>
  <si>
    <t>Poison, Disease</t>
  </si>
  <si>
    <t>Crown</t>
  </si>
  <si>
    <t>+ve Quasi-Elemental Planes (Lightning, Radiance, Steam, Mineral), Fear, Poison, Disease</t>
  </si>
  <si>
    <t>Base Saves</t>
  </si>
  <si>
    <t>Paralysation, Poison, Death Magic</t>
  </si>
  <si>
    <t>Rod, Staff, Wand</t>
  </si>
  <si>
    <t>Petrification, Polymorph</t>
  </si>
  <si>
    <t>Breath Weapon</t>
  </si>
  <si>
    <t>Spell</t>
  </si>
  <si>
    <t>Spells</t>
  </si>
  <si>
    <t>Name</t>
  </si>
  <si>
    <t>Sphere</t>
  </si>
  <si>
    <t>CT</t>
  </si>
  <si>
    <t>Range</t>
  </si>
  <si>
    <t>Components</t>
  </si>
  <si>
    <t>Duration</t>
  </si>
  <si>
    <t>AoE</t>
  </si>
  <si>
    <t>Save</t>
  </si>
  <si>
    <t>Spells Remaining</t>
  </si>
  <si>
    <t>Back to Top</t>
  </si>
  <si>
    <t>Bless</t>
  </si>
  <si>
    <t>Call Upon Faith</t>
  </si>
  <si>
    <t>Ceremony</t>
  </si>
  <si>
    <t>Combine</t>
  </si>
  <si>
    <t>Command</t>
  </si>
  <si>
    <t>Create/Destroy Water</t>
  </si>
  <si>
    <t>Cure Light Wounds</t>
  </si>
  <si>
    <t>Detect Evil</t>
  </si>
  <si>
    <t>Detect Poison</t>
  </si>
  <si>
    <t>Detect Snares &amp; Pits</t>
  </si>
  <si>
    <t>Endure Cold/Heat</t>
  </si>
  <si>
    <t>Invisibility to Undead</t>
  </si>
  <si>
    <t>Light</t>
  </si>
  <si>
    <t>Log of Everburning</t>
  </si>
  <si>
    <t>Magical Stone</t>
  </si>
  <si>
    <t>Morale</t>
  </si>
  <si>
    <t>Portent</t>
  </si>
  <si>
    <t>Protection from Evil</t>
  </si>
  <si>
    <t>Purify Food &amp; Drink</t>
  </si>
  <si>
    <t>Remove Fear</t>
  </si>
  <si>
    <t>Sanctuary</t>
  </si>
  <si>
    <t>Aid</t>
  </si>
  <si>
    <t>Augury</t>
  </si>
  <si>
    <t>Calm Chaos</t>
  </si>
  <si>
    <t>Chant</t>
  </si>
  <si>
    <t>Draw Upon Holy Might</t>
  </si>
  <si>
    <t>Dust Devil</t>
  </si>
  <si>
    <t>Enthrall</t>
  </si>
  <si>
    <t>Flame Blade</t>
  </si>
  <si>
    <t>Frisky Chest</t>
  </si>
  <si>
    <t>Heat Metal</t>
  </si>
  <si>
    <t>Hesitation</t>
  </si>
  <si>
    <t>Know Alignment</t>
  </si>
  <si>
    <t>Lighten Load</t>
  </si>
  <si>
    <t>Mind Read</t>
  </si>
  <si>
    <t>Moment</t>
  </si>
  <si>
    <t>Produce Flame</t>
  </si>
  <si>
    <t>Silence 15' Radius</t>
  </si>
  <si>
    <t>Spiritual Hammer</t>
  </si>
  <si>
    <t>Withdraw</t>
  </si>
  <si>
    <t>Wyvern Watch</t>
  </si>
  <si>
    <t>Zone of Truth</t>
  </si>
  <si>
    <t>Accelerate Healing</t>
  </si>
  <si>
    <t>Astral Window</t>
  </si>
  <si>
    <t>Caltrops</t>
  </si>
  <si>
    <t>Choose Future</t>
  </si>
  <si>
    <t>Continual Light</t>
  </si>
  <si>
    <t>Create Food &amp; Water</t>
  </si>
  <si>
    <t>Cure Blindness/Deaf</t>
  </si>
  <si>
    <t>Cure Disease</t>
  </si>
  <si>
    <t>Dispel Magic</t>
  </si>
  <si>
    <t>Effacious Monster Ward</t>
  </si>
  <si>
    <t>Flame Walk</t>
  </si>
  <si>
    <t>Helping Hand</t>
  </si>
  <si>
    <t>Magical Vestment</t>
  </si>
  <si>
    <t>Miscast Magic</t>
  </si>
  <si>
    <t>Prayer</t>
  </si>
  <si>
    <t>Random Causality</t>
  </si>
  <si>
    <t>Remove Curse</t>
  </si>
  <si>
    <t>Remove Paralysis</t>
  </si>
  <si>
    <t>Starshine</t>
  </si>
  <si>
    <t>Strength of One</t>
  </si>
  <si>
    <t>Water Breathing</t>
  </si>
  <si>
    <t>Abjure</t>
  </si>
  <si>
    <t>Cloak of Bravery/Fear</t>
  </si>
  <si>
    <t>Cure Serious Wounds</t>
  </si>
  <si>
    <t>Dimensional Folding</t>
  </si>
  <si>
    <t>Fire Purge</t>
  </si>
  <si>
    <t>Free Action</t>
  </si>
  <si>
    <t>Imbue with Spell Ability</t>
  </si>
  <si>
    <t>Leadership</t>
  </si>
  <si>
    <t>Mental Domination</t>
  </si>
  <si>
    <t>Neutralise Poison</t>
  </si>
  <si>
    <t>Produce Fire</t>
  </si>
  <si>
    <t>Protection from Evil 10' Radius</t>
  </si>
  <si>
    <t>Reflecting Pool</t>
  </si>
  <si>
    <t>Thought Broadcast</t>
  </si>
  <si>
    <t>Atonement</t>
  </si>
  <si>
    <t>Barrier of Retention</t>
  </si>
  <si>
    <t>Cloud of Purification</t>
  </si>
  <si>
    <t>Cure Critical Wounds</t>
  </si>
  <si>
    <t>Dispel Evil</t>
  </si>
  <si>
    <t>Elemental Forbiddance</t>
  </si>
  <si>
    <t>Flame Strike</t>
  </si>
  <si>
    <t>Grounding</t>
  </si>
  <si>
    <t>Magic Font</t>
  </si>
  <si>
    <t>Memory Wrack</t>
  </si>
  <si>
    <t>Plane Shift</t>
  </si>
  <si>
    <t>Rainbow</t>
  </si>
  <si>
    <t>Raise Dead</t>
  </si>
  <si>
    <t>Repeat Action</t>
  </si>
  <si>
    <t>Time Pool</t>
  </si>
  <si>
    <t>True Seeing</t>
  </si>
  <si>
    <t>Wall of Fire</t>
  </si>
  <si>
    <t>Blade Barrier</t>
  </si>
  <si>
    <t>Conjure Fire Elemental</t>
  </si>
  <si>
    <t>Dragonbane</t>
  </si>
  <si>
    <t>Find the Path</t>
  </si>
  <si>
    <t>Heal</t>
  </si>
  <si>
    <t>Reverse Time</t>
  </si>
  <si>
    <t>Breath of Life</t>
  </si>
  <si>
    <t>Holy Word</t>
  </si>
  <si>
    <t>Restoration</t>
  </si>
  <si>
    <t>Resurrection</t>
  </si>
  <si>
    <t>Tentacle Walls</t>
  </si>
  <si>
    <t>Air Walk</t>
  </si>
  <si>
    <t>All</t>
  </si>
  <si>
    <t>VSM</t>
  </si>
  <si>
    <t>50' Cube</t>
  </si>
  <si>
    <t>None</t>
  </si>
  <si>
    <t>Touch</t>
  </si>
  <si>
    <t>VS</t>
  </si>
  <si>
    <t>Special</t>
  </si>
  <si>
    <t>Charm</t>
  </si>
  <si>
    <t>V</t>
  </si>
  <si>
    <t>creature</t>
  </si>
  <si>
    <t>circle</t>
  </si>
  <si>
    <t>Elemental (Water)</t>
  </si>
  <si>
    <t>Permanent</t>
  </si>
  <si>
    <t>27 cu feet</t>
  </si>
  <si>
    <t>Healing</t>
  </si>
  <si>
    <t>Creature</t>
  </si>
  <si>
    <t>10' path</t>
  </si>
  <si>
    <t>Divination</t>
  </si>
  <si>
    <t>Protection</t>
  </si>
  <si>
    <t>Necromantic</t>
  </si>
  <si>
    <t>Sun</t>
  </si>
  <si>
    <t>20' radius</t>
  </si>
  <si>
    <t>Combat</t>
  </si>
  <si>
    <t>Summoning</t>
  </si>
  <si>
    <t>Caster</t>
  </si>
  <si>
    <t>Elemental (Fire)</t>
  </si>
  <si>
    <t>War</t>
  </si>
  <si>
    <t>200 individuals</t>
  </si>
  <si>
    <t>Chanting</t>
  </si>
  <si>
    <t>30' radius</t>
  </si>
  <si>
    <t>Elemental (Air)</t>
  </si>
  <si>
    <t>90' radius</t>
  </si>
  <si>
    <t>Negates</t>
  </si>
  <si>
    <t>Blade</t>
  </si>
  <si>
    <t>Object or Creature</t>
  </si>
  <si>
    <t>Guardian</t>
  </si>
  <si>
    <t>15' radius</t>
  </si>
  <si>
    <t>10' radius</t>
  </si>
  <si>
    <t>Law</t>
  </si>
  <si>
    <t>Wards</t>
  </si>
  <si>
    <t>10' cube</t>
  </si>
  <si>
    <t>Time</t>
  </si>
  <si>
    <t>Travellers</t>
  </si>
  <si>
    <t>Thought</t>
  </si>
  <si>
    <t>Numbers</t>
  </si>
  <si>
    <t>50' radius</t>
  </si>
  <si>
    <t>60' radius</t>
  </si>
  <si>
    <t>Creation</t>
  </si>
  <si>
    <t>30' cube</t>
  </si>
  <si>
    <t>Creature(s)</t>
  </si>
  <si>
    <t>1d4 Creatures</t>
  </si>
  <si>
    <t>Elemental (Water, Air)</t>
  </si>
  <si>
    <t>1d4 days</t>
  </si>
  <si>
    <t>Astral</t>
  </si>
  <si>
    <t>10'x10'</t>
  </si>
  <si>
    <t>Chaos</t>
  </si>
  <si>
    <t>Weapon</t>
  </si>
  <si>
    <t>2d6 rds</t>
  </si>
  <si>
    <t>12' square</t>
  </si>
  <si>
    <t>10' circle</t>
  </si>
  <si>
    <t>10 yd sq/priest</t>
  </si>
  <si>
    <t>One person</t>
  </si>
  <si>
    <t>Protection, Summoning</t>
  </si>
  <si>
    <t>Instantaneous</t>
  </si>
  <si>
    <t>5' radius x 30'</t>
  </si>
  <si>
    <t>Halves</t>
  </si>
  <si>
    <t>Elemental (Air/Water)</t>
  </si>
  <si>
    <t>20' cube</t>
  </si>
  <si>
    <t>Guardian / Creation</t>
  </si>
  <si>
    <t>1d4 rds</t>
  </si>
  <si>
    <t>Regenerate</t>
  </si>
  <si>
    <t>Turning Undead</t>
  </si>
  <si>
    <t>Type of Undead</t>
  </si>
  <si>
    <t>Effect</t>
  </si>
  <si>
    <t>Skeleton / Zombie / 1 HD</t>
  </si>
  <si>
    <t>Ghoul / 2 HD</t>
  </si>
  <si>
    <t>Shadow / 3-4 HD</t>
  </si>
  <si>
    <t>Wight / Ghast / 5 HD</t>
  </si>
  <si>
    <t>Wraith / 6 HD</t>
  </si>
  <si>
    <t>D</t>
  </si>
  <si>
    <t>Mummy / 7 HD</t>
  </si>
  <si>
    <t>T</t>
  </si>
  <si>
    <t>Spectre / 8 HD</t>
  </si>
  <si>
    <t>Vampire / 9 HD</t>
  </si>
  <si>
    <t>Ghost / 10 HD</t>
  </si>
  <si>
    <t>Lich / 11+ HD</t>
  </si>
  <si>
    <t xml:space="preserve">Special </t>
  </si>
  <si>
    <t>2d6+2d4 creatures</t>
  </si>
  <si>
    <t>2d6 creatures</t>
  </si>
  <si>
    <t>Special creatures include unique undead, free-willed undead of the Negative Material plane, certain Greater and Lesser Powers, and those undead that dwell in the outer planes.</t>
  </si>
  <si>
    <t>Weapons</t>
  </si>
  <si>
    <t>Speed</t>
  </si>
  <si>
    <t>s/m</t>
  </si>
  <si>
    <t>l</t>
  </si>
  <si>
    <t>3d4+9</t>
  </si>
  <si>
    <t>6d4+9</t>
  </si>
  <si>
    <t>Acts as a Mace of Disruption against Undead</t>
  </si>
  <si>
    <t>Intelligent (aggresive)</t>
  </si>
  <si>
    <t>Per Day</t>
  </si>
  <si>
    <t>Meteor Swarm</t>
  </si>
  <si>
    <t>Giant Strength (2 turns, random giant)</t>
  </si>
  <si>
    <t>Fireball</t>
  </si>
  <si>
    <t>Stone to Flesh</t>
  </si>
  <si>
    <t>Holy Mace of Disintegration</t>
  </si>
  <si>
    <t>Scrolls</t>
  </si>
  <si>
    <t>Scrolls Remaining</t>
  </si>
  <si>
    <t>Animate Object</t>
  </si>
  <si>
    <t>Part Water</t>
  </si>
  <si>
    <t>Magical Items</t>
  </si>
  <si>
    <t>Artifacts</t>
  </si>
  <si>
    <t>Crown of Radiance - 2 pt Orange</t>
  </si>
  <si>
    <t>Each Crown increases Psionic ability by 10 points. If psionic, the wearer is bestowed the power of Detect Evil.</t>
  </si>
  <si>
    <t xml:space="preserve">+1 to Morale Modifiers for all friendly forces with sight of the crown or within 100 yards.  </t>
  </si>
  <si>
    <t>Increase the wearer’s Charisma by 1 to a maximum of 25.</t>
  </si>
  <si>
    <t>Ability to understand Dwarven language and writing.</t>
  </si>
  <si>
    <t>Any dwarf can be influenced to conduct some deed as per suggestion spell with no saving throw – racial modifiers do not apply – unless it would go against their natural alignment.</t>
  </si>
  <si>
    <t xml:space="preserve">Protection from +ve Quasi elemental Planes: Plane Of Lightning; Plane Of Radiance; Plane Of Mineral; &amp; Plane Of Steam. </t>
  </si>
  <si>
    <t>Adds additional die of damage to all lightning based attacks.</t>
  </si>
  <si>
    <t>Immunity to fear, poison and disease.</t>
  </si>
  <si>
    <t>Each crown increases magical resistance by 10%.</t>
  </si>
  <si>
    <t>Light can be produced from the crown with the duration and luminosity controlled by the wearer up to that of lantern light.</t>
  </si>
  <si>
    <t>Once per Day</t>
  </si>
  <si>
    <t>Magnetism</t>
  </si>
  <si>
    <t>Wall of Fog</t>
  </si>
  <si>
    <t>Once per Week</t>
  </si>
  <si>
    <t>Hypnotic Pattern</t>
  </si>
  <si>
    <t>Lightning</t>
  </si>
  <si>
    <t>Steam Breath</t>
  </si>
  <si>
    <t>Wall of Force</t>
  </si>
  <si>
    <t>Wall of +ve Energy (fire)</t>
  </si>
  <si>
    <t>Days left until available</t>
  </si>
  <si>
    <t>Once per Month</t>
  </si>
  <si>
    <t>Death Fog</t>
  </si>
  <si>
    <t>Chain Lightning</t>
  </si>
  <si>
    <t>Flesh to Stone</t>
  </si>
  <si>
    <t>Positive Energy Ball</t>
  </si>
  <si>
    <t>Summon Phoenix</t>
  </si>
  <si>
    <t>x</t>
  </si>
  <si>
    <t>Once per 6 Months</t>
  </si>
  <si>
    <t>Yagitamo's O-Yoroi +5</t>
  </si>
  <si>
    <t>Kote</t>
  </si>
  <si>
    <t>Lower Arms</t>
  </si>
  <si>
    <t>+1 Strength, +1 Dexterity</t>
  </si>
  <si>
    <t>Missile Deflection</t>
  </si>
  <si>
    <t>Do-Maru</t>
  </si>
  <si>
    <t>Main Armour</t>
  </si>
  <si>
    <t>Enables Blind Fighting</t>
  </si>
  <si>
    <t>30% Magic Resistance</t>
  </si>
  <si>
    <t>Regenerate 2hp/rd</t>
  </si>
  <si>
    <t>+2 saving throws</t>
  </si>
  <si>
    <t>-2 surprise</t>
  </si>
  <si>
    <t>Sode</t>
  </si>
  <si>
    <t>Upper Arms</t>
  </si>
  <si>
    <t>-2 initiative</t>
  </si>
  <si>
    <t>Haidate</t>
  </si>
  <si>
    <t>Thighs</t>
  </si>
  <si>
    <t>As per boots of striding &amp; springing: 30' forwards, 9' backwards, 15' up</t>
  </si>
  <si>
    <t>-1 AC</t>
  </si>
  <si>
    <t>Sune-ate</t>
  </si>
  <si>
    <t>Shins</t>
  </si>
  <si>
    <t>As per boots of speed: 24 base movement</t>
  </si>
  <si>
    <t>Nodawa</t>
  </si>
  <si>
    <t>Neck</t>
  </si>
  <si>
    <t>Immune to poison and disease</t>
  </si>
  <si>
    <t>Not worn:</t>
  </si>
  <si>
    <t>Kabuto</t>
  </si>
  <si>
    <t>Immune to charm, fear, illusion</t>
  </si>
  <si>
    <t>Mempo</t>
  </si>
  <si>
    <t>Face</t>
  </si>
  <si>
    <t>Causes Fear 20' radius</t>
  </si>
  <si>
    <t>Invisible objects are seen</t>
  </si>
  <si>
    <t>Gauntlets of Ogre Strength</t>
  </si>
  <si>
    <t>Strength set to 18/00 except for encumbrance</t>
  </si>
  <si>
    <t>Periapt of Health (Holy Symbol)</t>
  </si>
  <si>
    <t>Immune to disease</t>
  </si>
  <si>
    <t>Candle of Invocation</t>
  </si>
  <si>
    <t>Increase 2 lvls temporarily whilst burning</t>
  </si>
  <si>
    <t>Gate - consumes candle</t>
  </si>
  <si>
    <t>Stone of Luck</t>
  </si>
  <si>
    <t>Gives +1 or +10% to all throws to avoid adverse effects</t>
  </si>
  <si>
    <t>Gives +1d10% on determining treasure</t>
  </si>
  <si>
    <t>Boots of Speed</t>
  </si>
  <si>
    <t>Now redundant!</t>
  </si>
  <si>
    <t>Figure of Wondrous Power - Elephant</t>
  </si>
  <si>
    <t>Pet elephant!</t>
  </si>
  <si>
    <t>Obeys command</t>
  </si>
  <si>
    <t>Use 4 times/mth for up to 24 hrs at a time</t>
  </si>
  <si>
    <t>Ring of Jumping</t>
  </si>
  <si>
    <t>Jump up to 30' up to 4 times a wk</t>
  </si>
  <si>
    <t>Equipment</t>
  </si>
  <si>
    <t>Left Side</t>
  </si>
  <si>
    <t>Centre</t>
  </si>
  <si>
    <t>Backpack</t>
  </si>
  <si>
    <t>Right Side</t>
  </si>
  <si>
    <t>Winter Furs</t>
  </si>
  <si>
    <t>Wineskin</t>
  </si>
  <si>
    <t>Waterskin</t>
  </si>
  <si>
    <t>Bivvie</t>
  </si>
  <si>
    <t>Animal Fat</t>
  </si>
  <si>
    <t>Rope 30'</t>
  </si>
  <si>
    <t>Iron Rations</t>
  </si>
  <si>
    <t>Rare Incense</t>
  </si>
  <si>
    <t>Oils &amp; Waxes for metal</t>
  </si>
  <si>
    <t>Belt -</t>
  </si>
  <si>
    <t>Hands</t>
  </si>
  <si>
    <t>Gauntlets</t>
  </si>
  <si>
    <t>Candle</t>
  </si>
  <si>
    <t>Stone</t>
  </si>
  <si>
    <t>Boots</t>
  </si>
  <si>
    <t>Figurine</t>
  </si>
  <si>
    <t>Ring</t>
  </si>
  <si>
    <t>Head/Neck</t>
  </si>
  <si>
    <t>Scroll Case C</t>
  </si>
  <si>
    <t>C</t>
  </si>
  <si>
    <t>Total Weight</t>
  </si>
  <si>
    <t>Mace</t>
  </si>
  <si>
    <t>Metal</t>
  </si>
  <si>
    <t>+?</t>
  </si>
  <si>
    <t>+3</t>
  </si>
  <si>
    <t>Leather</t>
  </si>
  <si>
    <t>+5</t>
  </si>
  <si>
    <t>Gem</t>
  </si>
  <si>
    <t>Fur</t>
  </si>
  <si>
    <t>Silk</t>
  </si>
  <si>
    <t>Meat</t>
  </si>
  <si>
    <t>Wood</t>
  </si>
  <si>
    <t>Wax</t>
  </si>
  <si>
    <t>Material</t>
  </si>
  <si>
    <t>Magical</t>
  </si>
  <si>
    <t>Proficiencies</t>
  </si>
  <si>
    <t>Footman's Flail</t>
  </si>
  <si>
    <t>Footman's Mace</t>
  </si>
  <si>
    <t>Quarterstaff</t>
  </si>
  <si>
    <t>Sling</t>
  </si>
  <si>
    <t>Warhammer</t>
  </si>
  <si>
    <t>Non-Weapon</t>
  </si>
  <si>
    <t>Ancient History</t>
  </si>
  <si>
    <t>Brewing</t>
  </si>
  <si>
    <t>Direction Sense</t>
  </si>
  <si>
    <t>Etiquette</t>
  </si>
  <si>
    <t>Reading/Writing</t>
  </si>
  <si>
    <t>Riding, Land</t>
  </si>
  <si>
    <t>Cost</t>
  </si>
  <si>
    <t>Ability</t>
  </si>
  <si>
    <t>Int -1</t>
  </si>
  <si>
    <t>Int</t>
  </si>
  <si>
    <t>Wis +1</t>
  </si>
  <si>
    <t>Cha</t>
  </si>
  <si>
    <t>Wis -2</t>
  </si>
  <si>
    <t>Int +1</t>
  </si>
  <si>
    <t>Wis +3</t>
  </si>
  <si>
    <t>Notes</t>
  </si>
  <si>
    <t>Concentrate for 1d6 rds to work out directions, 5% reduced risk of getting lost in wilderness</t>
  </si>
  <si>
    <t>Knowledge of protocol</t>
  </si>
  <si>
    <t>Restore 1d3 hp per person per day, increases recovery healing rates, +2 save vs poison if quickly treated, can reduce disease effects</t>
  </si>
  <si>
    <t>Experience</t>
  </si>
  <si>
    <t>Starting Experience</t>
  </si>
  <si>
    <t>Next Level</t>
  </si>
  <si>
    <t>Event</t>
  </si>
  <si>
    <t>XP</t>
  </si>
  <si>
    <t>Total</t>
  </si>
  <si>
    <t>Total +10%</t>
  </si>
  <si>
    <t>Current Experience</t>
  </si>
  <si>
    <t>Cannot swim</t>
  </si>
  <si>
    <t>Likes to drink</t>
  </si>
  <si>
    <t>Sister - Rhianna - was at Sutur</t>
  </si>
  <si>
    <t>Language: Dwarven</t>
  </si>
  <si>
    <t>Learning</t>
  </si>
  <si>
    <t>Writing Box</t>
  </si>
  <si>
    <t>Mirror Shield</t>
  </si>
  <si>
    <t>Reflects rays and lightning</t>
  </si>
  <si>
    <t>Commune</t>
  </si>
  <si>
    <t>Word of Recall</t>
  </si>
  <si>
    <t>Heroes Feast</t>
  </si>
  <si>
    <t>Luckstone</t>
  </si>
  <si>
    <t>Calm</t>
  </si>
  <si>
    <t>Nap</t>
  </si>
  <si>
    <t>Levitate</t>
  </si>
  <si>
    <t>In backpack</t>
  </si>
  <si>
    <t>Comeliness</t>
  </si>
  <si>
    <t>Case</t>
  </si>
  <si>
    <t>Creation, Summoning</t>
  </si>
  <si>
    <t>Next Next Level</t>
  </si>
  <si>
    <t>Max XP</t>
  </si>
  <si>
    <t>2d6 + 2d4 creatures</t>
  </si>
  <si>
    <t>Defensive Harmony</t>
  </si>
  <si>
    <t>1+2d4</t>
  </si>
  <si>
    <t>Sunray</t>
  </si>
  <si>
    <t>1+1d4 rds</t>
  </si>
  <si>
    <t>OA</t>
  </si>
  <si>
    <t>Battle Cry</t>
  </si>
  <si>
    <t>Combat, Vengence</t>
  </si>
  <si>
    <t>Beauty Aura</t>
  </si>
  <si>
    <t>Bleeding Touch</t>
  </si>
  <si>
    <t>Creature touched</t>
  </si>
  <si>
    <t>Breathable Air</t>
  </si>
  <si>
    <t>Charm Male</t>
  </si>
  <si>
    <t>1 male creature</t>
  </si>
  <si>
    <t>Clean</t>
  </si>
  <si>
    <t>Coalstone</t>
  </si>
  <si>
    <t>Gem touched</t>
  </si>
  <si>
    <t>Common Prayer</t>
  </si>
  <si>
    <t>1 day</t>
  </si>
  <si>
    <t>Comprehend Languages</t>
  </si>
  <si>
    <t>Conjured Weapon</t>
  </si>
  <si>
    <t>1 weapon</t>
  </si>
  <si>
    <t>Control Hair</t>
  </si>
  <si>
    <t>Create Earth</t>
  </si>
  <si>
    <t>Elemental (Earth)</t>
  </si>
  <si>
    <t>Detect Enemy</t>
  </si>
  <si>
    <t>VM</t>
  </si>
  <si>
    <t>Detect Life</t>
  </si>
  <si>
    <t>Detect Pregnancy</t>
  </si>
  <si>
    <t>Detect Venereal Disease</t>
  </si>
  <si>
    <t>SM</t>
  </si>
  <si>
    <t>Dieme's Forcing Hand</t>
  </si>
  <si>
    <t>1 Creature</t>
  </si>
  <si>
    <t>Dispel Fatigue</t>
  </si>
  <si>
    <t>Divine Sexual Experience</t>
  </si>
  <si>
    <t>1 person</t>
  </si>
  <si>
    <t>Elemental Burst</t>
  </si>
  <si>
    <t>Elemental (All)</t>
  </si>
  <si>
    <t>Empathy [1]</t>
  </si>
  <si>
    <t>Empathy [2]</t>
  </si>
  <si>
    <t>Faithfulness</t>
  </si>
  <si>
    <t>Guardian, Protection</t>
  </si>
  <si>
    <t>Flame Tongue</t>
  </si>
  <si>
    <t>Charm, Elemental (Fire)</t>
  </si>
  <si>
    <t>Persons listening</t>
  </si>
  <si>
    <t>Flaming Symbol</t>
  </si>
  <si>
    <t>Heat [1]</t>
  </si>
  <si>
    <t>Holy Mace</t>
  </si>
  <si>
    <t>Non-magical mace</t>
  </si>
  <si>
    <t>Iron Fists</t>
  </si>
  <si>
    <t>Itch</t>
  </si>
  <si>
    <t>Lactation</t>
  </si>
  <si>
    <t>Female touched</t>
  </si>
  <si>
    <t>Lesser Healing Rays</t>
  </si>
  <si>
    <t>Healing, Sun</t>
  </si>
  <si>
    <t>Open Time Portal</t>
  </si>
  <si>
    <t>Chaos, Time</t>
  </si>
  <si>
    <t>Painful Wounds</t>
  </si>
  <si>
    <t>Preserve</t>
  </si>
  <si>
    <t>Prevent Nausea</t>
  </si>
  <si>
    <t>Prevent Spoilage</t>
  </si>
  <si>
    <t>Protection from Dirt</t>
  </si>
  <si>
    <t>Quick Step</t>
  </si>
  <si>
    <t>Repair</t>
  </si>
  <si>
    <t>Object touched</t>
  </si>
  <si>
    <t>Rock Jump</t>
  </si>
  <si>
    <t>Speak with the Intoxicated</t>
  </si>
  <si>
    <t>1d20 rds</t>
  </si>
  <si>
    <t>Stop Bleeding</t>
  </si>
  <si>
    <t>Person touched</t>
  </si>
  <si>
    <t>Striking [1]</t>
  </si>
  <si>
    <t>Striking [2]</t>
  </si>
  <si>
    <t>Caster's weapon</t>
  </si>
  <si>
    <t>Stunning Flash</t>
  </si>
  <si>
    <t>Summon Midwife</t>
  </si>
  <si>
    <t>Tracker</t>
  </si>
  <si>
    <t>1 Object</t>
  </si>
  <si>
    <t>Trance</t>
  </si>
  <si>
    <t>S</t>
  </si>
  <si>
    <t>300' radius</t>
  </si>
  <si>
    <t>Water to Wine</t>
  </si>
  <si>
    <t>Winston's Create Party Drink</t>
  </si>
  <si>
    <t>Appetize</t>
  </si>
  <si>
    <t>Bleeding Wounds</t>
  </si>
  <si>
    <t>Body Warmth</t>
  </si>
  <si>
    <t>Bubble Screen</t>
  </si>
  <si>
    <t>30' sphere</t>
  </si>
  <si>
    <t>Clay Beast</t>
  </si>
  <si>
    <t>Command II</t>
  </si>
  <si>
    <t>Cure Drunkenness</t>
  </si>
  <si>
    <t>Cure Moderate Wounds [1]</t>
  </si>
  <si>
    <t>Curse Non-Fire Weapons</t>
  </si>
  <si>
    <t>60' cube</t>
  </si>
  <si>
    <t>Curse</t>
  </si>
  <si>
    <t>Dehydration</t>
  </si>
  <si>
    <t>Detect Invisibility 15' Radius</t>
  </si>
  <si>
    <t>Detect Phase</t>
  </si>
  <si>
    <t>Detect Style</t>
  </si>
  <si>
    <t>M</t>
  </si>
  <si>
    <t>Creatures</t>
  </si>
  <si>
    <t>Dieme's Forceful Hand</t>
  </si>
  <si>
    <t>Dispel</t>
  </si>
  <si>
    <t>Dispel Scent</t>
  </si>
  <si>
    <t>Endure Acid</t>
  </si>
  <si>
    <t>Endure Air</t>
  </si>
  <si>
    <t>Endure Dust</t>
  </si>
  <si>
    <t>Endure Electricity</t>
  </si>
  <si>
    <t>Endure Ice</t>
  </si>
  <si>
    <t>Endure Vacuum</t>
  </si>
  <si>
    <t>Endure Water</t>
  </si>
  <si>
    <t>Enhance Weapon with Fire</t>
  </si>
  <si>
    <t>Find Person</t>
  </si>
  <si>
    <t>Divination, Time</t>
  </si>
  <si>
    <t>Flaming Child</t>
  </si>
  <si>
    <t>Frost Blade</t>
  </si>
  <si>
    <t>Combat, Creation</t>
  </si>
  <si>
    <t>Guardian Watch</t>
  </si>
  <si>
    <t>8 hrs</t>
  </si>
  <si>
    <t>Heliot's Healing Sleep</t>
  </si>
  <si>
    <t>Improved Detect Good</t>
  </si>
  <si>
    <t>Inaudibility</t>
  </si>
  <si>
    <t>King's Awe and Fear</t>
  </si>
  <si>
    <t>Cosmos</t>
  </si>
  <si>
    <t>12 hrs</t>
  </si>
  <si>
    <t>Kll'Rkh's Assisting Hands</t>
  </si>
  <si>
    <t>5' radius</t>
  </si>
  <si>
    <t>Lower Alcohol Addiction</t>
  </si>
  <si>
    <t>Make Flammable</t>
  </si>
  <si>
    <t>Mend Bone</t>
  </si>
  <si>
    <t>Bone touched</t>
  </si>
  <si>
    <t>Minor Elemental Wall</t>
  </si>
  <si>
    <t>Miscount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</si>
</sst>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sz val="11"/>
      <color indexed="8"/>
      <name val="Calibri"/>
      <family val="2"/>
    </font>
    <font>
      <b/>
      <i/>
      <sz val="26"/>
      <color indexed="18"/>
      <name val="Monotype Corsiva"/>
      <family val="4"/>
    </font>
    <font>
      <u val="single"/>
      <sz val="11"/>
      <color indexed="12"/>
      <name val="Calibri"/>
      <family val="2"/>
    </font>
    <font>
      <i/>
      <sz val="11"/>
      <color indexed="8"/>
      <name val="Calibri"/>
      <family val="2"/>
    </font>
    <font>
      <sz val="9"/>
      <name val="Tahoma"/>
      <family val="2"/>
    </font>
    <font>
      <b/>
      <sz val="9"/>
      <name val="Tahoma"/>
      <family val="2"/>
    </font>
    <font>
      <b/>
      <sz val="9"/>
      <name val="Calibri"/>
      <family val="2"/>
    </font>
    <font>
      <sz val="11"/>
      <color indexed="17"/>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26"/>
      <color rgb="FF000080"/>
      <name val="Monotype Corsiva"/>
      <family val="4"/>
    </font>
    <font>
      <i/>
      <sz val="11"/>
      <color theme="1"/>
      <name val="Calibri"/>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horizontal="center"/>
    </xf>
    <xf numFmtId="0" fontId="43" fillId="0" borderId="0" xfId="0" applyFont="1" applyAlignment="1">
      <alignment horizontal="left"/>
    </xf>
    <xf numFmtId="0" fontId="0" fillId="0" borderId="0" xfId="0" applyAlignment="1">
      <alignment horizontal="left"/>
    </xf>
    <xf numFmtId="0" fontId="35" fillId="0" borderId="0" xfId="52" applyAlignment="1" applyProtection="1">
      <alignment/>
      <protection/>
    </xf>
    <xf numFmtId="9" fontId="0" fillId="0" borderId="0" xfId="0" applyNumberFormat="1" applyAlignment="1">
      <alignment horizontal="center"/>
    </xf>
    <xf numFmtId="0" fontId="41" fillId="4" borderId="0" xfId="0" applyFont="1" applyFill="1" applyAlignment="1">
      <alignment horizontal="center"/>
    </xf>
    <xf numFmtId="0" fontId="41" fillId="0" borderId="0" xfId="0" applyFont="1" applyAlignment="1">
      <alignment/>
    </xf>
    <xf numFmtId="0" fontId="44" fillId="0" borderId="0" xfId="0" applyFont="1" applyAlignment="1">
      <alignment/>
    </xf>
    <xf numFmtId="49" fontId="0" fillId="0" borderId="0" xfId="0" applyNumberFormat="1" applyAlignment="1">
      <alignment/>
    </xf>
    <xf numFmtId="0" fontId="0" fillId="0" borderId="0" xfId="0" applyAlignment="1">
      <alignment horizontal="center" vertical="top" wrapText="1"/>
    </xf>
    <xf numFmtId="0" fontId="0" fillId="0" borderId="0" xfId="0" applyAlignment="1">
      <alignment horizontal="center" vertical="top"/>
    </xf>
    <xf numFmtId="0" fontId="0" fillId="0" borderId="10" xfId="0" applyBorder="1" applyAlignment="1">
      <alignment horizontal="center"/>
    </xf>
    <xf numFmtId="0" fontId="0" fillId="0" borderId="10" xfId="0" applyBorder="1" applyAlignment="1">
      <alignment/>
    </xf>
    <xf numFmtId="0" fontId="41" fillId="0" borderId="0" xfId="0" applyFont="1" applyAlignment="1">
      <alignment horizontal="left"/>
    </xf>
    <xf numFmtId="0" fontId="0" fillId="33" borderId="10" xfId="0" applyFill="1" applyBorder="1" applyAlignment="1">
      <alignment/>
    </xf>
    <xf numFmtId="0" fontId="0" fillId="0" borderId="0" xfId="0" applyBorder="1" applyAlignment="1">
      <alignment horizontal="center"/>
    </xf>
    <xf numFmtId="0" fontId="0" fillId="0" borderId="0" xfId="0" applyFont="1" applyAlignment="1">
      <alignment/>
    </xf>
    <xf numFmtId="0" fontId="45" fillId="0" borderId="0" xfId="0" applyFont="1" applyAlignment="1">
      <alignment/>
    </xf>
    <xf numFmtId="0" fontId="0" fillId="0" borderId="0" xfId="0" applyFont="1" applyAlignment="1">
      <alignment horizontal="left"/>
    </xf>
    <xf numFmtId="0" fontId="0" fillId="0" borderId="0" xfId="0" applyAlignment="1">
      <alignment horizontal="right"/>
    </xf>
    <xf numFmtId="0" fontId="41" fillId="0" borderId="0" xfId="0" applyFont="1" applyAlignment="1">
      <alignment horizontal="center"/>
    </xf>
    <xf numFmtId="49" fontId="41" fillId="0" borderId="0" xfId="0" applyNumberFormat="1" applyFont="1" applyAlignment="1">
      <alignment horizontal="center"/>
    </xf>
    <xf numFmtId="49" fontId="0" fillId="0" borderId="0" xfId="0" applyNumberFormat="1" applyAlignment="1">
      <alignment horizontal="center"/>
    </xf>
    <xf numFmtId="0" fontId="0" fillId="0" borderId="0" xfId="0" applyBorder="1" applyAlignment="1">
      <alignment horizontal="center"/>
    </xf>
    <xf numFmtId="0" fontId="10" fillId="4" borderId="0" xfId="47" applyFont="1" applyFill="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3</xdr:col>
      <xdr:colOff>9525</xdr:colOff>
      <xdr:row>13</xdr:row>
      <xdr:rowOff>142875</xdr:rowOff>
    </xdr:to>
    <xdr:pic>
      <xdr:nvPicPr>
        <xdr:cNvPr id="1" name="Picture 1" descr="Dafydd"/>
        <xdr:cNvPicPr preferRelativeResize="1">
          <a:picLocks noChangeAspect="1"/>
        </xdr:cNvPicPr>
      </xdr:nvPicPr>
      <xdr:blipFill>
        <a:blip r:embed="rId1"/>
        <a:stretch>
          <a:fillRect/>
        </a:stretch>
      </xdr:blipFill>
      <xdr:spPr>
        <a:xfrm>
          <a:off x="19050" y="638175"/>
          <a:ext cx="2076450"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9"/>
  <sheetViews>
    <sheetView tabSelected="1" zoomScale="85" zoomScaleNormal="85" zoomScalePageLayoutView="0" workbookViewId="0" topLeftCell="A1">
      <selection activeCell="D21" sqref="D21"/>
    </sheetView>
  </sheetViews>
  <sheetFormatPr defaultColWidth="9.140625" defaultRowHeight="15"/>
  <cols>
    <col min="1" max="1" width="13.00390625" style="0" customWidth="1"/>
    <col min="4" max="4" width="11.140625" style="0" bestFit="1" customWidth="1"/>
    <col min="5" max="5" width="13.57421875" style="0" bestFit="1" customWidth="1"/>
    <col min="7" max="7" width="11.140625" style="0" bestFit="1" customWidth="1"/>
  </cols>
  <sheetData>
    <row r="1" ht="35.25">
      <c r="A1" s="2" t="s">
        <v>13</v>
      </c>
    </row>
    <row r="2" spans="5:6" ht="15">
      <c r="E2" t="s">
        <v>14</v>
      </c>
      <c r="F2" s="3" t="s">
        <v>15</v>
      </c>
    </row>
    <row r="3" spans="5:6" ht="15">
      <c r="E3" t="s">
        <v>16</v>
      </c>
      <c r="F3" s="3" t="s">
        <v>17</v>
      </c>
    </row>
    <row r="4" spans="5:6" ht="15">
      <c r="E4" t="s">
        <v>18</v>
      </c>
      <c r="F4" s="3">
        <v>35</v>
      </c>
    </row>
    <row r="5" ht="15">
      <c r="F5" s="3"/>
    </row>
    <row r="6" spans="5:6" ht="15">
      <c r="E6" t="s">
        <v>19</v>
      </c>
      <c r="F6" s="3" t="s">
        <v>20</v>
      </c>
    </row>
    <row r="7" spans="5:6" ht="15">
      <c r="E7" t="s">
        <v>21</v>
      </c>
      <c r="F7" s="3">
        <v>17</v>
      </c>
    </row>
    <row r="8" ht="15">
      <c r="F8" s="3"/>
    </row>
    <row r="9" spans="5:6" ht="15">
      <c r="E9" t="s">
        <v>22</v>
      </c>
      <c r="F9" s="3" t="s">
        <v>23</v>
      </c>
    </row>
    <row r="11" spans="5:6" ht="15">
      <c r="E11" t="s">
        <v>24</v>
      </c>
      <c r="F11" t="s">
        <v>25</v>
      </c>
    </row>
    <row r="12" spans="5:6" ht="15">
      <c r="E12" t="s">
        <v>26</v>
      </c>
      <c r="F12" t="str">
        <f>'Base Stats'!B4&amp;" Lbs"</f>
        <v>170 Lbs</v>
      </c>
    </row>
    <row r="13" spans="5:7" ht="15">
      <c r="E13" t="s">
        <v>27</v>
      </c>
      <c r="F13" s="3">
        <v>24</v>
      </c>
      <c r="G13" t="s">
        <v>84</v>
      </c>
    </row>
    <row r="14" spans="5:6" ht="15">
      <c r="E14" t="s">
        <v>71</v>
      </c>
      <c r="F14" t="s">
        <v>72</v>
      </c>
    </row>
    <row r="16" spans="1:8" ht="15">
      <c r="A16" t="s">
        <v>28</v>
      </c>
      <c r="B16">
        <f>'Base Stats'!B17</f>
        <v>109</v>
      </c>
      <c r="D16" t="s">
        <v>30</v>
      </c>
      <c r="E16">
        <f>B16-B17</f>
        <v>88</v>
      </c>
      <c r="G16" t="s">
        <v>47</v>
      </c>
      <c r="H16">
        <f>'Base Stats'!B16</f>
        <v>10</v>
      </c>
    </row>
    <row r="17" spans="1:8" ht="15">
      <c r="A17" t="s">
        <v>29</v>
      </c>
      <c r="B17">
        <v>21</v>
      </c>
      <c r="G17" t="s">
        <v>48</v>
      </c>
      <c r="H17">
        <v>-5</v>
      </c>
    </row>
    <row r="18" spans="1:8" ht="15">
      <c r="A18" t="s">
        <v>55</v>
      </c>
      <c r="G18" t="s">
        <v>49</v>
      </c>
      <c r="H18">
        <v>-9</v>
      </c>
    </row>
    <row r="20" spans="1:4" ht="15">
      <c r="A20" s="4" t="s">
        <v>31</v>
      </c>
      <c r="D20" s="4" t="s">
        <v>315</v>
      </c>
    </row>
    <row r="21" spans="1:4" ht="15">
      <c r="A21" s="4" t="s">
        <v>73</v>
      </c>
      <c r="D21" s="4" t="s">
        <v>94</v>
      </c>
    </row>
    <row r="22" spans="1:4" ht="15">
      <c r="A22" s="4" t="s">
        <v>301</v>
      </c>
      <c r="D22" s="4" t="s">
        <v>282</v>
      </c>
    </row>
    <row r="23" spans="1:4" ht="15">
      <c r="A23" s="4" t="s">
        <v>319</v>
      </c>
      <c r="D23" s="4" t="s">
        <v>400</v>
      </c>
    </row>
    <row r="24" spans="1:4" ht="15">
      <c r="A24" s="4" t="s">
        <v>440</v>
      </c>
      <c r="D24" s="4" t="s">
        <v>466</v>
      </c>
    </row>
    <row r="27" ht="15">
      <c r="A27" t="s">
        <v>474</v>
      </c>
    </row>
    <row r="28" ht="15">
      <c r="A28" t="s">
        <v>475</v>
      </c>
    </row>
    <row r="29" ht="15">
      <c r="A29" t="s">
        <v>476</v>
      </c>
    </row>
  </sheetData>
  <sheetProtection/>
  <hyperlinks>
    <hyperlink ref="A20" location="'Ability Scores'!A1" display="Ability Scores"/>
    <hyperlink ref="A21" location="'Saving Throws'!A1" display="Saving Throws"/>
    <hyperlink ref="D21" location="Spells!A1" display="Spells"/>
    <hyperlink ref="D22" location="Turning!A1" display="Turning Undead"/>
    <hyperlink ref="A22" location="Weapons!A1" display="Weapons"/>
    <hyperlink ref="D20" location="Scrolls!A1" display="Scrolls"/>
    <hyperlink ref="A23" location="'Magical Items'!A1" display="Magical Items"/>
    <hyperlink ref="D23" location="Equipment!A1" display="Equipment"/>
    <hyperlink ref="A24" location="Proficiencies!A1" display="Proficiencies"/>
    <hyperlink ref="D24" location="Experience!A1" display="Experience"/>
  </hyperlinks>
  <printOptions/>
  <pageMargins left="0.7" right="0.7" top="0.75" bottom="0.75" header="0.3" footer="0.3"/>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9.140625" defaultRowHeight="15"/>
  <cols>
    <col min="1" max="1" width="23.421875" style="0" bestFit="1" customWidth="1"/>
    <col min="2" max="2" width="9.28125" style="0" customWidth="1"/>
  </cols>
  <sheetData>
    <row r="1" ht="15">
      <c r="A1" s="4" t="s">
        <v>104</v>
      </c>
    </row>
    <row r="3" spans="1:3" ht="15">
      <c r="A3" s="7" t="s">
        <v>283</v>
      </c>
      <c r="C3" s="7" t="s">
        <v>284</v>
      </c>
    </row>
    <row r="5" spans="1:4" ht="15">
      <c r="A5" t="s">
        <v>285</v>
      </c>
      <c r="C5" s="1" t="s">
        <v>290</v>
      </c>
      <c r="D5" t="s">
        <v>298</v>
      </c>
    </row>
    <row r="6" spans="1:4" ht="15">
      <c r="A6" t="s">
        <v>286</v>
      </c>
      <c r="C6" s="1" t="s">
        <v>290</v>
      </c>
      <c r="D6" t="s">
        <v>298</v>
      </c>
    </row>
    <row r="7" spans="1:4" ht="15">
      <c r="A7" t="s">
        <v>287</v>
      </c>
      <c r="C7" s="1" t="s">
        <v>290</v>
      </c>
      <c r="D7" t="s">
        <v>298</v>
      </c>
    </row>
    <row r="8" spans="1:4" ht="15">
      <c r="A8" t="s">
        <v>288</v>
      </c>
      <c r="C8" s="1" t="s">
        <v>290</v>
      </c>
      <c r="D8" t="s">
        <v>495</v>
      </c>
    </row>
    <row r="9" spans="1:4" ht="15">
      <c r="A9" t="s">
        <v>289</v>
      </c>
      <c r="C9" s="1" t="s">
        <v>290</v>
      </c>
      <c r="D9" t="s">
        <v>299</v>
      </c>
    </row>
    <row r="10" spans="1:4" ht="15">
      <c r="A10" t="s">
        <v>291</v>
      </c>
      <c r="C10" s="1" t="s">
        <v>292</v>
      </c>
      <c r="D10" t="s">
        <v>299</v>
      </c>
    </row>
    <row r="11" spans="1:4" ht="15">
      <c r="A11" t="s">
        <v>293</v>
      </c>
      <c r="C11" s="1" t="s">
        <v>292</v>
      </c>
      <c r="D11" t="s">
        <v>299</v>
      </c>
    </row>
    <row r="12" spans="1:4" ht="15">
      <c r="A12" t="s">
        <v>294</v>
      </c>
      <c r="C12" s="1">
        <v>4</v>
      </c>
      <c r="D12" t="s">
        <v>299</v>
      </c>
    </row>
    <row r="13" spans="1:4" ht="15">
      <c r="A13" t="s">
        <v>295</v>
      </c>
      <c r="C13" s="1">
        <v>7</v>
      </c>
      <c r="D13" t="s">
        <v>299</v>
      </c>
    </row>
    <row r="14" spans="1:4" ht="15">
      <c r="A14" t="s">
        <v>296</v>
      </c>
      <c r="C14" s="1">
        <v>10</v>
      </c>
      <c r="D14" t="s">
        <v>299</v>
      </c>
    </row>
    <row r="15" spans="1:4" ht="15">
      <c r="A15" t="s">
        <v>297</v>
      </c>
      <c r="C15" s="1">
        <v>13</v>
      </c>
      <c r="D15" t="s">
        <v>299</v>
      </c>
    </row>
    <row r="17" ht="15">
      <c r="A17" t="s">
        <v>300</v>
      </c>
    </row>
  </sheetData>
  <sheetProtection/>
  <hyperlinks>
    <hyperlink ref="A1" location="'Brother Dafydd'!A1" display="Back to Top"/>
  </hyperlinks>
  <printOptions/>
  <pageMargins left="0.7" right="0.7" top="0.75" bottom="0.75" header="0.3" footer="0.3"/>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5"/>
  <cols>
    <col min="3" max="3" width="10.140625" style="0" customWidth="1"/>
    <col min="4" max="4" width="11.00390625" style="0" bestFit="1" customWidth="1"/>
  </cols>
  <sheetData>
    <row r="1" ht="15">
      <c r="A1" s="4" t="s">
        <v>104</v>
      </c>
    </row>
    <row r="3" ht="15">
      <c r="A3" s="7" t="s">
        <v>314</v>
      </c>
    </row>
    <row r="5" spans="1:2" ht="15">
      <c r="A5" t="s">
        <v>302</v>
      </c>
      <c r="B5" s="1">
        <v>1</v>
      </c>
    </row>
    <row r="6" ht="15">
      <c r="B6" s="1"/>
    </row>
    <row r="7" spans="1:3" ht="15">
      <c r="A7" t="s">
        <v>36</v>
      </c>
      <c r="B7" s="1" t="str">
        <f>"+6"</f>
        <v>+6</v>
      </c>
      <c r="C7" t="str">
        <f>"(+3 Weapon +3 Strength)"</f>
        <v>(+3 Weapon +3 Strength)</v>
      </c>
    </row>
    <row r="8" ht="15">
      <c r="B8" s="1"/>
    </row>
    <row r="9" spans="1:3" ht="15">
      <c r="A9" t="s">
        <v>37</v>
      </c>
      <c r="B9" s="1" t="s">
        <v>303</v>
      </c>
      <c r="C9" s="1" t="s">
        <v>304</v>
      </c>
    </row>
    <row r="10" spans="2:3" ht="15">
      <c r="B10" s="1" t="s">
        <v>305</v>
      </c>
      <c r="C10" s="1" t="s">
        <v>306</v>
      </c>
    </row>
    <row r="11" spans="2:3" ht="15">
      <c r="B11" s="1"/>
      <c r="C11" s="1"/>
    </row>
    <row r="12" spans="1:2" ht="15">
      <c r="A12" t="s">
        <v>217</v>
      </c>
      <c r="B12" t="s">
        <v>308</v>
      </c>
    </row>
    <row r="13" ht="15">
      <c r="B13" t="s">
        <v>307</v>
      </c>
    </row>
    <row r="15" spans="2:4" ht="15">
      <c r="B15" s="28" t="s">
        <v>309</v>
      </c>
      <c r="C15" s="28"/>
      <c r="D15" s="28"/>
    </row>
    <row r="16" spans="2:6" ht="15">
      <c r="B16" s="12"/>
      <c r="C16" s="15"/>
      <c r="D16" s="15"/>
      <c r="F16" t="s">
        <v>310</v>
      </c>
    </row>
    <row r="17" spans="2:6" ht="15">
      <c r="B17" s="12" t="s">
        <v>348</v>
      </c>
      <c r="C17" s="15"/>
      <c r="D17" s="15"/>
      <c r="F17" t="s">
        <v>208</v>
      </c>
    </row>
    <row r="18" spans="2:6" ht="15">
      <c r="B18" s="12"/>
      <c r="C18" s="15"/>
      <c r="D18" s="15"/>
      <c r="F18" t="s">
        <v>203</v>
      </c>
    </row>
    <row r="19" spans="2:6" ht="15">
      <c r="B19" s="13"/>
      <c r="C19" s="13"/>
      <c r="D19" s="15"/>
      <c r="F19" t="s">
        <v>311</v>
      </c>
    </row>
    <row r="20" spans="2:6" ht="15">
      <c r="B20" s="12"/>
      <c r="C20" s="12"/>
      <c r="D20" s="12"/>
      <c r="F20" t="s">
        <v>312</v>
      </c>
    </row>
    <row r="21" spans="2:6" ht="15">
      <c r="B21" s="12" t="s">
        <v>348</v>
      </c>
      <c r="C21" s="12"/>
      <c r="D21" s="12"/>
      <c r="F21" t="s">
        <v>185</v>
      </c>
    </row>
    <row r="22" spans="2:6" ht="15">
      <c r="B22" s="12"/>
      <c r="C22" s="12"/>
      <c r="D22" s="12"/>
      <c r="F22" t="s">
        <v>313</v>
      </c>
    </row>
    <row r="24" ht="15">
      <c r="A24" s="7"/>
    </row>
    <row r="28" ht="15">
      <c r="B28" s="1"/>
    </row>
    <row r="29" spans="2:3" ht="15">
      <c r="B29" s="1"/>
      <c r="C29" s="1"/>
    </row>
    <row r="30" spans="2:3" ht="15">
      <c r="B30" s="1"/>
      <c r="C30" s="1"/>
    </row>
    <row r="31" spans="2:3" ht="15">
      <c r="B31" s="1"/>
      <c r="C31" s="1"/>
    </row>
    <row r="32" spans="2:3" ht="15">
      <c r="B32" s="1"/>
      <c r="C32" s="1"/>
    </row>
    <row r="34" ht="15">
      <c r="B34" s="3"/>
    </row>
    <row r="35" ht="15">
      <c r="B35" s="3"/>
    </row>
  </sheetData>
  <sheetProtection/>
  <mergeCells count="1">
    <mergeCell ref="B15:D15"/>
  </mergeCells>
  <hyperlinks>
    <hyperlink ref="A1" location="'Brother Dafydd'!A1" display="Back to Top"/>
  </hyperlinks>
  <printOptions/>
  <pageMargins left="0.7" right="0.7" top="0.75" bottom="0.75" header="0.3" footer="0.3"/>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5"/>
  <cols>
    <col min="1" max="1" width="16.7109375" style="0" bestFit="1" customWidth="1"/>
  </cols>
  <sheetData>
    <row r="1" ht="15">
      <c r="A1" t="s">
        <v>0</v>
      </c>
    </row>
    <row r="3" spans="1:2" ht="15">
      <c r="A3" t="s">
        <v>1</v>
      </c>
      <c r="B3">
        <v>33</v>
      </c>
    </row>
    <row r="4" spans="1:2" ht="15">
      <c r="A4" t="s">
        <v>3</v>
      </c>
      <c r="B4">
        <v>170</v>
      </c>
    </row>
    <row r="5" spans="1:2" ht="15">
      <c r="A5" t="s">
        <v>4</v>
      </c>
      <c r="B5">
        <v>12</v>
      </c>
    </row>
    <row r="7" spans="1:2" ht="15">
      <c r="A7" t="s">
        <v>2</v>
      </c>
      <c r="B7">
        <v>17</v>
      </c>
    </row>
    <row r="9" spans="1:2" ht="15">
      <c r="A9" t="s">
        <v>5</v>
      </c>
      <c r="B9">
        <v>14</v>
      </c>
    </row>
    <row r="10" spans="1:2" ht="15">
      <c r="A10" t="s">
        <v>6</v>
      </c>
      <c r="B10">
        <v>17</v>
      </c>
    </row>
    <row r="11" spans="1:2" ht="15">
      <c r="A11" t="s">
        <v>7</v>
      </c>
      <c r="B11">
        <v>15</v>
      </c>
    </row>
    <row r="12" spans="1:2" ht="15">
      <c r="A12" t="s">
        <v>8</v>
      </c>
      <c r="B12">
        <v>10</v>
      </c>
    </row>
    <row r="13" spans="1:2" ht="15">
      <c r="A13" t="s">
        <v>9</v>
      </c>
      <c r="B13">
        <v>19</v>
      </c>
    </row>
    <row r="14" spans="1:2" ht="15">
      <c r="A14" t="s">
        <v>10</v>
      </c>
      <c r="B14">
        <v>9</v>
      </c>
    </row>
    <row r="16" spans="1:2" ht="15">
      <c r="A16" t="s">
        <v>11</v>
      </c>
      <c r="B16">
        <v>10</v>
      </c>
    </row>
    <row r="17" spans="1:2" ht="15">
      <c r="A17" t="s">
        <v>12</v>
      </c>
      <c r="B17">
        <v>109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3"/>
  <sheetViews>
    <sheetView zoomScalePageLayoutView="0" workbookViewId="0" topLeftCell="A1">
      <selection activeCell="A1" sqref="A1"/>
    </sheetView>
  </sheetViews>
  <sheetFormatPr defaultColWidth="9.140625" defaultRowHeight="15"/>
  <cols>
    <col min="5" max="5" width="11.57421875" style="0" bestFit="1" customWidth="1"/>
    <col min="6" max="6" width="16.140625" style="0" bestFit="1" customWidth="1"/>
    <col min="7" max="7" width="20.00390625" style="0" bestFit="1" customWidth="1"/>
    <col min="8" max="8" width="13.8515625" style="0" bestFit="1" customWidth="1"/>
    <col min="9" max="9" width="13.140625" style="0" bestFit="1" customWidth="1"/>
    <col min="10" max="10" width="9.7109375" style="0" bestFit="1" customWidth="1"/>
  </cols>
  <sheetData>
    <row r="1" ht="15">
      <c r="A1" s="4" t="s">
        <v>32</v>
      </c>
    </row>
    <row r="3" spans="1:19" ht="15">
      <c r="A3" s="7" t="s">
        <v>5</v>
      </c>
      <c r="C3" s="1" t="s">
        <v>33</v>
      </c>
      <c r="D3" s="1" t="s">
        <v>34</v>
      </c>
      <c r="E3" s="1" t="s">
        <v>36</v>
      </c>
      <c r="F3" s="1" t="s">
        <v>37</v>
      </c>
      <c r="G3" s="1" t="s">
        <v>38</v>
      </c>
      <c r="H3" s="1" t="s">
        <v>39</v>
      </c>
      <c r="I3" s="1" t="s">
        <v>40</v>
      </c>
      <c r="J3" s="1" t="s">
        <v>42</v>
      </c>
      <c r="K3" s="1"/>
      <c r="L3" s="1"/>
      <c r="M3" s="1"/>
      <c r="N3" s="1"/>
      <c r="O3" s="1"/>
      <c r="P3" s="1"/>
      <c r="Q3" s="1"/>
      <c r="R3" s="1"/>
      <c r="S3" s="1"/>
    </row>
    <row r="4" spans="3:19" ht="15">
      <c r="C4" s="1">
        <f>'Base Stats'!B9</f>
        <v>14</v>
      </c>
      <c r="D4" s="6" t="s">
        <v>35</v>
      </c>
      <c r="E4" s="1">
        <v>3</v>
      </c>
      <c r="F4" s="1">
        <v>6</v>
      </c>
      <c r="G4" s="1">
        <v>85</v>
      </c>
      <c r="H4" s="1">
        <v>220</v>
      </c>
      <c r="I4" s="1" t="s">
        <v>41</v>
      </c>
      <c r="J4" s="5">
        <v>0.4</v>
      </c>
      <c r="K4" s="1"/>
      <c r="L4" s="1"/>
      <c r="M4" s="1"/>
      <c r="N4" s="1"/>
      <c r="O4" s="1"/>
      <c r="P4" s="1"/>
      <c r="Q4" s="1"/>
      <c r="R4" s="1"/>
      <c r="S4" s="1"/>
    </row>
    <row r="5" ht="15">
      <c r="C5" t="s">
        <v>43</v>
      </c>
    </row>
    <row r="7" spans="1:16" ht="15">
      <c r="A7" s="7" t="s">
        <v>6</v>
      </c>
      <c r="C7" s="1" t="s">
        <v>33</v>
      </c>
      <c r="D7" s="1" t="s">
        <v>34</v>
      </c>
      <c r="E7" s="1" t="s">
        <v>45</v>
      </c>
      <c r="F7" s="1" t="s">
        <v>44</v>
      </c>
      <c r="G7" s="1" t="s">
        <v>46</v>
      </c>
      <c r="H7" s="1"/>
      <c r="I7" s="1"/>
      <c r="J7" s="1"/>
      <c r="K7" s="1"/>
      <c r="L7" s="1"/>
      <c r="M7" s="1"/>
      <c r="N7" s="1"/>
      <c r="O7" s="1"/>
      <c r="P7" s="1"/>
    </row>
    <row r="8" spans="3:16" ht="15">
      <c r="C8" s="1">
        <f>'Base Stats'!B10</f>
        <v>17</v>
      </c>
      <c r="D8" s="6">
        <f>C8+1+1+1</f>
        <v>20</v>
      </c>
      <c r="E8" s="1">
        <v>3</v>
      </c>
      <c r="F8" s="1">
        <v>3</v>
      </c>
      <c r="G8" s="1">
        <v>4</v>
      </c>
      <c r="H8" s="1"/>
      <c r="I8" s="1"/>
      <c r="J8" s="1"/>
      <c r="K8" s="1"/>
      <c r="L8" s="1"/>
      <c r="M8" s="1"/>
      <c r="N8" s="1"/>
      <c r="O8" s="1"/>
      <c r="P8" s="1"/>
    </row>
    <row r="10" spans="1:12" ht="15">
      <c r="A10" s="7" t="s">
        <v>7</v>
      </c>
      <c r="C10" s="1" t="s">
        <v>33</v>
      </c>
      <c r="D10" s="1" t="s">
        <v>34</v>
      </c>
      <c r="E10" s="1" t="s">
        <v>50</v>
      </c>
      <c r="F10" s="1" t="s">
        <v>51</v>
      </c>
      <c r="G10" s="1" t="s">
        <v>52</v>
      </c>
      <c r="H10" s="1" t="s">
        <v>53</v>
      </c>
      <c r="I10" s="1" t="s">
        <v>54</v>
      </c>
      <c r="J10" s="1"/>
      <c r="K10" s="1"/>
      <c r="L10" s="1"/>
    </row>
    <row r="11" spans="3:12" ht="15">
      <c r="C11" s="1">
        <f>'Base Stats'!B11</f>
        <v>15</v>
      </c>
      <c r="D11" s="6">
        <f>C11+1</f>
        <v>16</v>
      </c>
      <c r="E11" s="1">
        <v>2</v>
      </c>
      <c r="F11" s="5">
        <v>0.95</v>
      </c>
      <c r="G11" s="5">
        <v>0.96</v>
      </c>
      <c r="H11" s="1">
        <v>0</v>
      </c>
      <c r="I11" s="1">
        <v>0</v>
      </c>
      <c r="J11" s="1"/>
      <c r="K11" s="1"/>
      <c r="L11" s="1"/>
    </row>
    <row r="13" spans="1:13" ht="15">
      <c r="A13" s="7" t="s">
        <v>8</v>
      </c>
      <c r="C13" s="1" t="s">
        <v>33</v>
      </c>
      <c r="D13" s="1" t="s">
        <v>34</v>
      </c>
      <c r="E13" s="1" t="s">
        <v>56</v>
      </c>
      <c r="F13" s="1" t="s">
        <v>57</v>
      </c>
      <c r="G13" s="1" t="s">
        <v>59</v>
      </c>
      <c r="H13" s="1" t="s">
        <v>60</v>
      </c>
      <c r="I13" s="1"/>
      <c r="J13" s="1"/>
      <c r="K13" s="1"/>
      <c r="L13" s="1"/>
      <c r="M13" s="1"/>
    </row>
    <row r="14" spans="3:13" ht="15">
      <c r="C14" s="1">
        <f>'Base Stats'!B12</f>
        <v>10</v>
      </c>
      <c r="D14" s="6">
        <f>C14+0</f>
        <v>10</v>
      </c>
      <c r="E14" s="1">
        <v>2</v>
      </c>
      <c r="F14" s="1" t="s">
        <v>58</v>
      </c>
      <c r="G14" s="5">
        <v>0.4</v>
      </c>
      <c r="H14" s="1">
        <v>7</v>
      </c>
      <c r="I14" s="1"/>
      <c r="J14" s="1"/>
      <c r="K14" s="1"/>
      <c r="L14" s="1"/>
      <c r="M14" s="1"/>
    </row>
    <row r="16" spans="1:13" ht="15">
      <c r="A16" s="7" t="s">
        <v>9</v>
      </c>
      <c r="C16" s="1" t="s">
        <v>33</v>
      </c>
      <c r="D16" s="1" t="s">
        <v>34</v>
      </c>
      <c r="E16" s="1" t="s">
        <v>61</v>
      </c>
      <c r="F16" s="1" t="s">
        <v>62</v>
      </c>
      <c r="G16" s="1" t="s">
        <v>64</v>
      </c>
      <c r="H16" s="1" t="s">
        <v>65</v>
      </c>
      <c r="I16" s="1"/>
      <c r="J16" s="1"/>
      <c r="K16" s="1"/>
      <c r="L16" s="1"/>
      <c r="M16" s="1"/>
    </row>
    <row r="17" spans="3:13" ht="15">
      <c r="C17" s="1">
        <f>'Base Stats'!B13</f>
        <v>19</v>
      </c>
      <c r="D17" s="6">
        <f>C17+0</f>
        <v>19</v>
      </c>
      <c r="E17" s="1">
        <v>4</v>
      </c>
      <c r="F17" s="1" t="s">
        <v>63</v>
      </c>
      <c r="G17" s="5">
        <v>0</v>
      </c>
      <c r="H17" s="3" t="s">
        <v>66</v>
      </c>
      <c r="I17" s="1"/>
      <c r="J17" s="1"/>
      <c r="K17" s="1"/>
      <c r="L17" s="1"/>
      <c r="M17" s="1"/>
    </row>
    <row r="18" spans="3:13" ht="15">
      <c r="C18" s="1"/>
      <c r="D18" s="1"/>
      <c r="E18" s="1"/>
      <c r="F18" s="1"/>
      <c r="G18" s="5"/>
      <c r="H18" s="3"/>
      <c r="I18" s="1"/>
      <c r="J18" s="1"/>
      <c r="K18" s="1"/>
      <c r="L18" s="1"/>
      <c r="M18" s="1"/>
    </row>
    <row r="19" spans="1:11" ht="15">
      <c r="A19" s="7" t="s">
        <v>10</v>
      </c>
      <c r="C19" s="1" t="s">
        <v>33</v>
      </c>
      <c r="D19" s="3" t="s">
        <v>34</v>
      </c>
      <c r="E19" s="1" t="s">
        <v>68</v>
      </c>
      <c r="F19" s="1" t="s">
        <v>69</v>
      </c>
      <c r="G19" s="1" t="s">
        <v>70</v>
      </c>
      <c r="H19" s="1"/>
      <c r="I19" s="1"/>
      <c r="J19" s="1"/>
      <c r="K19" s="1"/>
    </row>
    <row r="20" spans="3:12" ht="15">
      <c r="C20" s="1">
        <f>'Base Stats'!B14</f>
        <v>9</v>
      </c>
      <c r="D20" s="25">
        <v>9</v>
      </c>
      <c r="E20" s="1">
        <v>4</v>
      </c>
      <c r="F20" s="1">
        <v>0</v>
      </c>
      <c r="G20" s="1">
        <v>0</v>
      </c>
      <c r="H20" s="1"/>
      <c r="I20" s="1"/>
      <c r="J20" s="1"/>
      <c r="K20" s="1"/>
      <c r="L20" s="1"/>
    </row>
    <row r="21" spans="8:12" ht="15">
      <c r="H21" s="1"/>
      <c r="I21" s="1"/>
      <c r="J21" s="1"/>
      <c r="K21" s="1"/>
      <c r="L21" s="1"/>
    </row>
    <row r="22" spans="1:12" ht="15">
      <c r="A22" s="7" t="s">
        <v>490</v>
      </c>
      <c r="C22" s="1" t="s">
        <v>33</v>
      </c>
      <c r="D22" t="s">
        <v>34</v>
      </c>
      <c r="G22" s="1"/>
      <c r="H22" s="1"/>
      <c r="I22" s="1"/>
      <c r="J22" s="1"/>
      <c r="K22" s="1"/>
      <c r="L22" s="1"/>
    </row>
    <row r="23" spans="3:4" ht="15">
      <c r="C23" s="1">
        <v>14</v>
      </c>
      <c r="D23" s="6">
        <v>14</v>
      </c>
    </row>
  </sheetData>
  <sheetProtection/>
  <hyperlinks>
    <hyperlink ref="A1" location="'Brother Dafydd'!A1" display="Return to Top"/>
  </hyperlinks>
  <printOptions/>
  <pageMargins left="0.7" right="0.7" top="0.75" bottom="0.75" header="0.3" footer="0.3"/>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140625" defaultRowHeight="15"/>
  <cols>
    <col min="1" max="1" width="21.57421875" style="0" bestFit="1" customWidth="1"/>
    <col min="2" max="2" width="14.00390625" style="0" bestFit="1" customWidth="1"/>
    <col min="3" max="3" width="9.140625" style="1" customWidth="1"/>
    <col min="6" max="6" width="9.140625" style="23" customWidth="1"/>
  </cols>
  <sheetData>
    <row r="1" ht="15">
      <c r="A1" s="4" t="s">
        <v>32</v>
      </c>
    </row>
    <row r="2" spans="3:6" ht="15">
      <c r="C2" s="21" t="s">
        <v>3</v>
      </c>
      <c r="E2" s="7" t="s">
        <v>438</v>
      </c>
      <c r="F2" s="22" t="s">
        <v>439</v>
      </c>
    </row>
    <row r="3" ht="15">
      <c r="A3" s="7" t="s">
        <v>422</v>
      </c>
    </row>
    <row r="5" spans="1:8" ht="15">
      <c r="A5" t="s">
        <v>86</v>
      </c>
      <c r="C5" s="1">
        <v>1</v>
      </c>
      <c r="E5" t="s">
        <v>427</v>
      </c>
      <c r="F5" s="23" t="s">
        <v>428</v>
      </c>
      <c r="H5" t="s">
        <v>489</v>
      </c>
    </row>
    <row r="8" ht="15">
      <c r="A8" s="7" t="s">
        <v>415</v>
      </c>
    </row>
    <row r="10" spans="1:6" ht="15">
      <c r="A10" t="s">
        <v>426</v>
      </c>
      <c r="C10" s="1">
        <v>7</v>
      </c>
      <c r="E10" t="s">
        <v>427</v>
      </c>
      <c r="F10" s="23" t="s">
        <v>429</v>
      </c>
    </row>
    <row r="11" spans="1:6" ht="15">
      <c r="A11" t="s">
        <v>416</v>
      </c>
      <c r="C11" s="1">
        <v>0.5</v>
      </c>
      <c r="E11" t="s">
        <v>430</v>
      </c>
      <c r="F11" s="23" t="s">
        <v>428</v>
      </c>
    </row>
    <row r="12" spans="1:6" ht="15">
      <c r="A12" t="s">
        <v>421</v>
      </c>
      <c r="C12" s="1">
        <v>0.1</v>
      </c>
      <c r="E12" t="s">
        <v>427</v>
      </c>
      <c r="F12" s="23" t="s">
        <v>428</v>
      </c>
    </row>
    <row r="15" ht="15">
      <c r="A15" s="7" t="s">
        <v>401</v>
      </c>
    </row>
    <row r="21" ht="15">
      <c r="A21" s="7" t="s">
        <v>402</v>
      </c>
    </row>
    <row r="23" spans="1:6" ht="15">
      <c r="A23" t="s">
        <v>81</v>
      </c>
      <c r="C23" s="1">
        <v>35</v>
      </c>
      <c r="E23" t="s">
        <v>427</v>
      </c>
      <c r="F23" s="23" t="s">
        <v>431</v>
      </c>
    </row>
    <row r="24" spans="1:6" ht="15">
      <c r="A24" t="s">
        <v>78</v>
      </c>
      <c r="C24" s="1">
        <v>1</v>
      </c>
      <c r="E24" t="s">
        <v>432</v>
      </c>
      <c r="F24" s="23" t="s">
        <v>428</v>
      </c>
    </row>
    <row r="25" spans="1:5" ht="15">
      <c r="A25" t="s">
        <v>403</v>
      </c>
      <c r="C25" s="1">
        <v>0.5</v>
      </c>
      <c r="E25" t="s">
        <v>430</v>
      </c>
    </row>
    <row r="28" ht="15">
      <c r="A28" t="s">
        <v>414</v>
      </c>
    </row>
    <row r="31" ht="15">
      <c r="A31" s="7" t="s">
        <v>404</v>
      </c>
    </row>
    <row r="35" ht="15">
      <c r="D35" s="1"/>
    </row>
    <row r="36" spans="1:5" ht="15">
      <c r="A36" t="s">
        <v>423</v>
      </c>
      <c r="C36" s="1">
        <v>1</v>
      </c>
      <c r="E36" t="s">
        <v>427</v>
      </c>
    </row>
    <row r="38" ht="15">
      <c r="A38" s="7" t="s">
        <v>403</v>
      </c>
    </row>
    <row r="40" spans="1:5" ht="15">
      <c r="A40" t="s">
        <v>479</v>
      </c>
      <c r="C40" s="1">
        <v>1</v>
      </c>
      <c r="E40" t="s">
        <v>436</v>
      </c>
    </row>
    <row r="41" spans="1:5" ht="15">
      <c r="A41" t="s">
        <v>405</v>
      </c>
      <c r="C41" s="1">
        <v>5</v>
      </c>
      <c r="E41" t="s">
        <v>433</v>
      </c>
    </row>
    <row r="42" spans="1:5" ht="15">
      <c r="A42" t="s">
        <v>406</v>
      </c>
      <c r="C42" s="1">
        <v>1</v>
      </c>
      <c r="E42" t="s">
        <v>430</v>
      </c>
    </row>
    <row r="43" spans="1:5" ht="15">
      <c r="A43" t="s">
        <v>407</v>
      </c>
      <c r="C43" s="1">
        <v>1</v>
      </c>
      <c r="E43" t="s">
        <v>430</v>
      </c>
    </row>
    <row r="44" spans="1:5" ht="15">
      <c r="A44" t="s">
        <v>408</v>
      </c>
      <c r="C44" s="1">
        <v>1</v>
      </c>
      <c r="E44" t="s">
        <v>430</v>
      </c>
    </row>
    <row r="45" spans="1:5" ht="15">
      <c r="A45" t="s">
        <v>409</v>
      </c>
      <c r="C45" s="1">
        <v>0.1</v>
      </c>
      <c r="E45" t="s">
        <v>430</v>
      </c>
    </row>
    <row r="46" spans="1:5" ht="15">
      <c r="A46" t="s">
        <v>410</v>
      </c>
      <c r="C46" s="1">
        <v>8</v>
      </c>
      <c r="E46" t="s">
        <v>434</v>
      </c>
    </row>
    <row r="47" spans="1:5" ht="15">
      <c r="A47" t="s">
        <v>411</v>
      </c>
      <c r="C47" s="1">
        <v>0.5</v>
      </c>
      <c r="E47" t="s">
        <v>435</v>
      </c>
    </row>
    <row r="48" spans="1:5" ht="15">
      <c r="A48" t="s">
        <v>412</v>
      </c>
      <c r="C48" s="1">
        <v>1</v>
      </c>
      <c r="E48" t="s">
        <v>436</v>
      </c>
    </row>
    <row r="49" spans="1:5" ht="15">
      <c r="A49" t="s">
        <v>413</v>
      </c>
      <c r="C49" s="1">
        <v>1</v>
      </c>
      <c r="E49" t="s">
        <v>427</v>
      </c>
    </row>
    <row r="51" spans="1:6" ht="15">
      <c r="A51" t="s">
        <v>417</v>
      </c>
      <c r="C51" s="1">
        <v>0.5</v>
      </c>
      <c r="E51" t="s">
        <v>437</v>
      </c>
      <c r="F51" s="23" t="s">
        <v>428</v>
      </c>
    </row>
    <row r="52" spans="1:6" ht="15">
      <c r="A52" t="s">
        <v>418</v>
      </c>
      <c r="C52" s="1">
        <v>0.1</v>
      </c>
      <c r="E52" t="s">
        <v>418</v>
      </c>
      <c r="F52" s="23" t="s">
        <v>428</v>
      </c>
    </row>
    <row r="53" spans="1:6" ht="15">
      <c r="A53" t="s">
        <v>419</v>
      </c>
      <c r="C53" s="1">
        <v>1</v>
      </c>
      <c r="E53" t="s">
        <v>430</v>
      </c>
      <c r="F53" s="23" t="s">
        <v>428</v>
      </c>
    </row>
    <row r="54" spans="1:6" ht="15">
      <c r="A54" t="s">
        <v>420</v>
      </c>
      <c r="C54" s="1">
        <v>1</v>
      </c>
      <c r="E54" t="s">
        <v>418</v>
      </c>
      <c r="F54" s="23" t="s">
        <v>428</v>
      </c>
    </row>
    <row r="57" spans="1:3" ht="15">
      <c r="A57" s="7" t="s">
        <v>425</v>
      </c>
      <c r="C57" s="1">
        <f>SUM(C4:C56)</f>
        <v>68.3</v>
      </c>
    </row>
  </sheetData>
  <sheetProtection/>
  <hyperlinks>
    <hyperlink ref="A1" location="'Brother Dafydd'!A1" display="Return to Top"/>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1" width="18.421875" style="0" bestFit="1" customWidth="1"/>
    <col min="2" max="2" width="9.140625" style="1" customWidth="1"/>
  </cols>
  <sheetData>
    <row r="1" ht="15">
      <c r="A1" s="4" t="s">
        <v>32</v>
      </c>
    </row>
    <row r="3" spans="1:2" ht="15">
      <c r="A3" t="s">
        <v>467</v>
      </c>
      <c r="B3" s="1">
        <v>2137500</v>
      </c>
    </row>
    <row r="4" spans="1:2" ht="15">
      <c r="A4" t="s">
        <v>473</v>
      </c>
      <c r="B4" s="1">
        <f>B3+B18</f>
        <v>2137500</v>
      </c>
    </row>
    <row r="5" spans="1:2" ht="15">
      <c r="A5" t="s">
        <v>468</v>
      </c>
      <c r="B5" s="1">
        <v>2250000</v>
      </c>
    </row>
    <row r="6" spans="1:4" ht="15">
      <c r="A6" t="s">
        <v>493</v>
      </c>
      <c r="B6" s="1">
        <v>2475000</v>
      </c>
      <c r="C6">
        <f>(B6-B5)/2+B5</f>
        <v>2362500</v>
      </c>
      <c r="D6" s="20" t="s">
        <v>494</v>
      </c>
    </row>
    <row r="8" spans="1:2" ht="15">
      <c r="A8" s="7" t="s">
        <v>469</v>
      </c>
      <c r="B8" s="21" t="s">
        <v>470</v>
      </c>
    </row>
    <row r="17" spans="1:2" ht="15">
      <c r="A17" t="s">
        <v>471</v>
      </c>
      <c r="B17" s="1">
        <f>SUM(B9:B16)</f>
        <v>0</v>
      </c>
    </row>
    <row r="18" spans="1:2" ht="15">
      <c r="A18" t="s">
        <v>472</v>
      </c>
      <c r="B18" s="1">
        <f>B17*1.1</f>
        <v>0</v>
      </c>
    </row>
  </sheetData>
  <sheetProtection/>
  <hyperlinks>
    <hyperlink ref="A1" location="'Brother Dafydd'!A1" display="Return to To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19"/>
  <sheetViews>
    <sheetView zoomScalePageLayoutView="0" workbookViewId="0" topLeftCell="A1">
      <selection activeCell="A1" sqref="A1"/>
    </sheetView>
  </sheetViews>
  <sheetFormatPr defaultColWidth="9.140625" defaultRowHeight="15"/>
  <sheetData>
    <row r="1" ht="15">
      <c r="A1" s="4" t="s">
        <v>32</v>
      </c>
    </row>
    <row r="3" ht="15">
      <c r="A3" s="7" t="s">
        <v>320</v>
      </c>
    </row>
    <row r="5" ht="15">
      <c r="A5" s="7" t="s">
        <v>321</v>
      </c>
    </row>
    <row r="7" ht="15">
      <c r="A7" s="18" t="s">
        <v>324</v>
      </c>
    </row>
    <row r="8" ht="15">
      <c r="A8" s="17" t="s">
        <v>329</v>
      </c>
    </row>
    <row r="9" ht="15">
      <c r="A9" s="17" t="s">
        <v>330</v>
      </c>
    </row>
    <row r="10" ht="15">
      <c r="A10" s="18" t="s">
        <v>322</v>
      </c>
    </row>
    <row r="11" ht="15">
      <c r="A11" s="18" t="s">
        <v>323</v>
      </c>
    </row>
    <row r="12" ht="15">
      <c r="A12" s="18" t="s">
        <v>325</v>
      </c>
    </row>
    <row r="13" ht="15">
      <c r="A13" s="17" t="s">
        <v>326</v>
      </c>
    </row>
    <row r="14" ht="15">
      <c r="A14" s="19" t="s">
        <v>327</v>
      </c>
    </row>
    <row r="15" ht="15">
      <c r="A15" s="18" t="s">
        <v>328</v>
      </c>
    </row>
    <row r="16" ht="15">
      <c r="A16" s="18" t="s">
        <v>331</v>
      </c>
    </row>
    <row r="18" ht="15">
      <c r="A18" t="s">
        <v>332</v>
      </c>
    </row>
    <row r="20" spans="1:3" ht="15">
      <c r="A20" t="s">
        <v>151</v>
      </c>
      <c r="C20" s="12"/>
    </row>
    <row r="21" spans="1:3" ht="15">
      <c r="A21" t="s">
        <v>135</v>
      </c>
      <c r="C21" s="12"/>
    </row>
    <row r="22" spans="1:3" ht="15">
      <c r="A22" t="s">
        <v>333</v>
      </c>
      <c r="C22" s="12"/>
    </row>
    <row r="23" spans="1:3" ht="15">
      <c r="A23" t="s">
        <v>334</v>
      </c>
      <c r="C23" s="12"/>
    </row>
    <row r="25" spans="1:6" ht="15">
      <c r="A25" t="s">
        <v>335</v>
      </c>
      <c r="F25" t="s">
        <v>341</v>
      </c>
    </row>
    <row r="27" spans="1:4" ht="15">
      <c r="A27" t="s">
        <v>336</v>
      </c>
      <c r="D27" s="12"/>
    </row>
    <row r="28" spans="1:4" ht="15">
      <c r="A28" t="s">
        <v>337</v>
      </c>
      <c r="D28" s="12"/>
    </row>
    <row r="29" spans="1:4" ht="15">
      <c r="A29" t="s">
        <v>338</v>
      </c>
      <c r="D29" s="12"/>
    </row>
    <row r="30" spans="1:4" ht="15">
      <c r="A30" t="s">
        <v>339</v>
      </c>
      <c r="D30" s="12"/>
    </row>
    <row r="31" spans="1:4" ht="15">
      <c r="A31" t="s">
        <v>340</v>
      </c>
      <c r="D31" s="12"/>
    </row>
    <row r="33" ht="15">
      <c r="A33" t="s">
        <v>342</v>
      </c>
    </row>
    <row r="35" spans="1:4" ht="15">
      <c r="A35" t="s">
        <v>343</v>
      </c>
      <c r="D35" s="12"/>
    </row>
    <row r="36" spans="1:4" ht="15">
      <c r="A36" t="s">
        <v>344</v>
      </c>
      <c r="D36" s="12"/>
    </row>
    <row r="37" spans="1:4" ht="15">
      <c r="A37" t="s">
        <v>345</v>
      </c>
      <c r="D37" s="12"/>
    </row>
    <row r="38" spans="1:4" ht="15">
      <c r="A38" t="s">
        <v>346</v>
      </c>
      <c r="D38" s="12"/>
    </row>
    <row r="39" ht="15">
      <c r="D39" s="16"/>
    </row>
    <row r="40" spans="1:4" ht="15">
      <c r="A40" t="s">
        <v>349</v>
      </c>
      <c r="D40" s="16"/>
    </row>
    <row r="41" ht="15">
      <c r="D41" s="16"/>
    </row>
    <row r="42" spans="1:7" ht="15">
      <c r="A42" t="s">
        <v>347</v>
      </c>
      <c r="D42" s="12"/>
      <c r="G42" s="20" t="str">
        <f>3*31+3*30&amp;" Max"</f>
        <v>183 Max</v>
      </c>
    </row>
    <row r="43" spans="4:7" ht="15">
      <c r="D43" s="16"/>
      <c r="G43" s="20"/>
    </row>
    <row r="44" ht="15">
      <c r="A44" s="7" t="s">
        <v>81</v>
      </c>
    </row>
    <row r="46" ht="15">
      <c r="A46" s="7" t="s">
        <v>350</v>
      </c>
    </row>
    <row r="48" spans="1:4" ht="15">
      <c r="A48" t="s">
        <v>351</v>
      </c>
      <c r="B48" t="s">
        <v>352</v>
      </c>
      <c r="D48" s="9" t="s">
        <v>353</v>
      </c>
    </row>
    <row r="49" ht="15">
      <c r="D49" t="s">
        <v>354</v>
      </c>
    </row>
    <row r="50" spans="1:4" ht="15">
      <c r="A50" t="s">
        <v>355</v>
      </c>
      <c r="B50" t="s">
        <v>356</v>
      </c>
      <c r="D50" t="s">
        <v>357</v>
      </c>
    </row>
    <row r="51" ht="15">
      <c r="D51" t="s">
        <v>358</v>
      </c>
    </row>
    <row r="52" ht="15">
      <c r="D52" t="s">
        <v>359</v>
      </c>
    </row>
    <row r="53" ht="15">
      <c r="D53" s="9" t="s">
        <v>360</v>
      </c>
    </row>
    <row r="54" ht="15">
      <c r="D54" s="9" t="s">
        <v>361</v>
      </c>
    </row>
    <row r="55" spans="1:4" ht="15">
      <c r="A55" t="s">
        <v>362</v>
      </c>
      <c r="B55" t="s">
        <v>363</v>
      </c>
      <c r="D55" s="9" t="s">
        <v>353</v>
      </c>
    </row>
    <row r="56" ht="15">
      <c r="D56" s="9" t="s">
        <v>364</v>
      </c>
    </row>
    <row r="57" spans="1:4" ht="15">
      <c r="A57" t="s">
        <v>365</v>
      </c>
      <c r="B57" t="s">
        <v>366</v>
      </c>
      <c r="D57" s="9" t="s">
        <v>353</v>
      </c>
    </row>
    <row r="58" ht="15">
      <c r="D58" s="9" t="s">
        <v>367</v>
      </c>
    </row>
    <row r="59" ht="15">
      <c r="D59" s="9" t="s">
        <v>368</v>
      </c>
    </row>
    <row r="60" spans="1:4" ht="15">
      <c r="A60" t="s">
        <v>369</v>
      </c>
      <c r="B60" t="s">
        <v>370</v>
      </c>
      <c r="D60" s="9" t="s">
        <v>371</v>
      </c>
    </row>
    <row r="61" spans="1:4" ht="15">
      <c r="A61" t="s">
        <v>372</v>
      </c>
      <c r="B61" t="s">
        <v>373</v>
      </c>
      <c r="D61" s="9" t="s">
        <v>374</v>
      </c>
    </row>
    <row r="62" ht="15">
      <c r="D62" s="9"/>
    </row>
    <row r="63" ht="15">
      <c r="A63" t="s">
        <v>375</v>
      </c>
    </row>
    <row r="65" spans="1:4" ht="15">
      <c r="A65" t="s">
        <v>376</v>
      </c>
      <c r="B65" t="s">
        <v>82</v>
      </c>
      <c r="D65" t="s">
        <v>377</v>
      </c>
    </row>
    <row r="66" spans="1:4" ht="15">
      <c r="A66" t="s">
        <v>378</v>
      </c>
      <c r="B66" t="s">
        <v>379</v>
      </c>
      <c r="D66" t="s">
        <v>380</v>
      </c>
    </row>
    <row r="67" ht="15">
      <c r="D67" t="s">
        <v>381</v>
      </c>
    </row>
    <row r="68" ht="15">
      <c r="A68" s="7" t="s">
        <v>67</v>
      </c>
    </row>
    <row r="70" ht="15">
      <c r="A70" s="7" t="s">
        <v>382</v>
      </c>
    </row>
    <row r="72" ht="15">
      <c r="A72" t="s">
        <v>383</v>
      </c>
    </row>
    <row r="74" ht="15">
      <c r="A74" s="7" t="s">
        <v>384</v>
      </c>
    </row>
    <row r="76" ht="15">
      <c r="A76" t="s">
        <v>385</v>
      </c>
    </row>
    <row r="78" ht="15">
      <c r="A78" s="7" t="s">
        <v>386</v>
      </c>
    </row>
    <row r="80" ht="15">
      <c r="A80" t="s">
        <v>387</v>
      </c>
    </row>
    <row r="81" ht="15">
      <c r="A81" t="s">
        <v>388</v>
      </c>
    </row>
    <row r="83" ht="15">
      <c r="A83" s="7" t="s">
        <v>389</v>
      </c>
    </row>
    <row r="85" ht="15">
      <c r="A85" t="s">
        <v>390</v>
      </c>
    </row>
    <row r="86" ht="15">
      <c r="A86" t="s">
        <v>391</v>
      </c>
    </row>
    <row r="88" ht="15">
      <c r="A88" s="7" t="s">
        <v>392</v>
      </c>
    </row>
    <row r="90" ht="15">
      <c r="A90" t="s">
        <v>393</v>
      </c>
    </row>
    <row r="92" ht="15">
      <c r="A92" s="7" t="s">
        <v>394</v>
      </c>
    </row>
    <row r="94" ht="15">
      <c r="A94" t="s">
        <v>395</v>
      </c>
    </row>
    <row r="95" ht="15">
      <c r="A95" t="s">
        <v>396</v>
      </c>
    </row>
    <row r="96" ht="15">
      <c r="A96" t="s">
        <v>397</v>
      </c>
    </row>
    <row r="97" spans="1:3" ht="15">
      <c r="A97">
        <v>3</v>
      </c>
      <c r="C97">
        <v>26</v>
      </c>
    </row>
    <row r="99" ht="15">
      <c r="A99" s="7" t="s">
        <v>398</v>
      </c>
    </row>
    <row r="100" ht="15">
      <c r="A100" s="7"/>
    </row>
    <row r="101" spans="1:8" ht="15">
      <c r="A101" t="s">
        <v>399</v>
      </c>
      <c r="E101" s="12"/>
      <c r="F101" s="12"/>
      <c r="G101" s="12"/>
      <c r="H101" s="12"/>
    </row>
    <row r="104" ht="15">
      <c r="A104" s="7" t="s">
        <v>480</v>
      </c>
    </row>
    <row r="106" ht="15">
      <c r="A106" t="s">
        <v>481</v>
      </c>
    </row>
    <row r="107" ht="15">
      <c r="G107" s="1"/>
    </row>
    <row r="113" spans="1:4" ht="15">
      <c r="A113" s="26"/>
      <c r="B113" s="26"/>
      <c r="C113" s="26"/>
      <c r="D113" s="26"/>
    </row>
    <row r="114" spans="1:4" ht="15">
      <c r="A114" s="24"/>
      <c r="B114" s="26"/>
      <c r="C114" s="26"/>
      <c r="D114" s="26"/>
    </row>
    <row r="115" spans="1:4" ht="15">
      <c r="A115" s="24"/>
      <c r="B115" s="26"/>
      <c r="C115" s="26"/>
      <c r="D115" s="26"/>
    </row>
    <row r="116" spans="1:4" ht="15">
      <c r="A116" s="24"/>
      <c r="B116" s="26"/>
      <c r="C116" s="26"/>
      <c r="D116" s="26"/>
    </row>
    <row r="117" spans="1:4" ht="15">
      <c r="A117" s="24"/>
      <c r="B117" s="26"/>
      <c r="C117" s="26"/>
      <c r="D117" s="26"/>
    </row>
    <row r="118" spans="1:4" ht="15">
      <c r="A118" s="24"/>
      <c r="B118" s="26"/>
      <c r="C118" s="26"/>
      <c r="D118" s="26"/>
    </row>
    <row r="119" spans="1:4" ht="15">
      <c r="A119" s="26"/>
      <c r="B119" s="26"/>
      <c r="C119" s="26"/>
      <c r="D119" s="26"/>
    </row>
  </sheetData>
  <sheetProtection/>
  <hyperlinks>
    <hyperlink ref="A1" location="'Brother Dafydd'!A1" display="Return to Top"/>
  </hyperlinks>
  <printOptions/>
  <pageMargins left="0.7" right="0.7" top="0.75" bottom="0.75" header="0.3" footer="0.3"/>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18.421875" style="0" bestFit="1" customWidth="1"/>
    <col min="2" max="3" width="9.140625" style="1" customWidth="1"/>
  </cols>
  <sheetData>
    <row r="1" ht="15">
      <c r="A1" s="4" t="s">
        <v>32</v>
      </c>
    </row>
    <row r="2" spans="2:4" ht="15">
      <c r="B2" s="21" t="s">
        <v>453</v>
      </c>
      <c r="C2" s="21" t="s">
        <v>454</v>
      </c>
      <c r="D2" s="7" t="s">
        <v>462</v>
      </c>
    </row>
    <row r="3" ht="15">
      <c r="A3" s="7" t="s">
        <v>301</v>
      </c>
    </row>
    <row r="5" spans="1:2" ht="15">
      <c r="A5" t="s">
        <v>441</v>
      </c>
      <c r="B5" s="1">
        <v>1</v>
      </c>
    </row>
    <row r="6" spans="1:2" ht="15">
      <c r="A6" t="s">
        <v>442</v>
      </c>
      <c r="B6" s="1">
        <v>1</v>
      </c>
    </row>
    <row r="7" spans="1:2" ht="15">
      <c r="A7" t="s">
        <v>443</v>
      </c>
      <c r="B7" s="1">
        <v>1</v>
      </c>
    </row>
    <row r="8" spans="1:2" ht="15">
      <c r="A8" t="s">
        <v>444</v>
      </c>
      <c r="B8" s="1">
        <v>1</v>
      </c>
    </row>
    <row r="9" spans="1:2" ht="15">
      <c r="A9" t="s">
        <v>445</v>
      </c>
      <c r="B9" s="1">
        <v>1</v>
      </c>
    </row>
    <row r="11" ht="15">
      <c r="A11" s="7" t="s">
        <v>446</v>
      </c>
    </row>
    <row r="13" spans="1:3" ht="15">
      <c r="A13" t="s">
        <v>447</v>
      </c>
      <c r="B13" s="1">
        <v>1</v>
      </c>
      <c r="C13" s="1" t="s">
        <v>455</v>
      </c>
    </row>
    <row r="14" spans="1:3" ht="15">
      <c r="A14" t="s">
        <v>448</v>
      </c>
      <c r="B14" s="1">
        <v>1</v>
      </c>
      <c r="C14" s="1" t="s">
        <v>456</v>
      </c>
    </row>
    <row r="15" spans="1:4" ht="15">
      <c r="A15" t="s">
        <v>449</v>
      </c>
      <c r="B15" s="1">
        <v>1</v>
      </c>
      <c r="C15" s="1" t="s">
        <v>457</v>
      </c>
      <c r="D15" t="s">
        <v>463</v>
      </c>
    </row>
    <row r="16" spans="1:4" ht="15">
      <c r="A16" t="s">
        <v>450</v>
      </c>
      <c r="B16" s="1">
        <v>1</v>
      </c>
      <c r="C16" s="1" t="s">
        <v>458</v>
      </c>
      <c r="D16" t="s">
        <v>464</v>
      </c>
    </row>
    <row r="17" spans="1:4" ht="15">
      <c r="A17" t="s">
        <v>225</v>
      </c>
      <c r="B17" s="1">
        <v>2</v>
      </c>
      <c r="C17" s="1" t="s">
        <v>459</v>
      </c>
      <c r="D17" t="s">
        <v>465</v>
      </c>
    </row>
    <row r="18" spans="1:3" ht="15">
      <c r="A18" t="s">
        <v>451</v>
      </c>
      <c r="B18" s="1">
        <v>1</v>
      </c>
      <c r="C18" s="1" t="s">
        <v>460</v>
      </c>
    </row>
    <row r="19" spans="1:3" ht="15">
      <c r="A19" t="s">
        <v>452</v>
      </c>
      <c r="B19" s="1">
        <v>1</v>
      </c>
      <c r="C19" s="1" t="s">
        <v>461</v>
      </c>
    </row>
    <row r="20" spans="1:4" ht="15">
      <c r="A20" t="s">
        <v>477</v>
      </c>
      <c r="B20" s="1">
        <v>1</v>
      </c>
      <c r="D20" t="s">
        <v>478</v>
      </c>
    </row>
  </sheetData>
  <sheetProtection/>
  <hyperlinks>
    <hyperlink ref="A1" location="'Brother Dafydd'!A1" display="Return to To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18.140625" style="0" bestFit="1" customWidth="1"/>
    <col min="2" max="2" width="15.8515625" style="0" bestFit="1" customWidth="1"/>
    <col min="3" max="3" width="23.140625" style="0" bestFit="1" customWidth="1"/>
    <col min="4" max="4" width="17.7109375" style="0" bestFit="1" customWidth="1"/>
  </cols>
  <sheetData>
    <row r="1" ht="15">
      <c r="A1" s="4" t="s">
        <v>32</v>
      </c>
    </row>
    <row r="3" spans="1:4" ht="15">
      <c r="A3" s="7" t="s">
        <v>74</v>
      </c>
      <c r="B3" s="1"/>
      <c r="D3" s="7" t="s">
        <v>75</v>
      </c>
    </row>
    <row r="4" ht="15">
      <c r="B4" s="1"/>
    </row>
    <row r="5" spans="1:5" ht="15">
      <c r="A5" t="s">
        <v>9</v>
      </c>
      <c r="B5" s="1">
        <v>4</v>
      </c>
      <c r="D5" t="s">
        <v>76</v>
      </c>
      <c r="E5" t="s">
        <v>77</v>
      </c>
    </row>
    <row r="6" spans="1:5" ht="15">
      <c r="A6" t="s">
        <v>80</v>
      </c>
      <c r="B6" s="1"/>
      <c r="D6" t="s">
        <v>78</v>
      </c>
      <c r="E6" t="s">
        <v>79</v>
      </c>
    </row>
    <row r="7" spans="1:5" ht="15">
      <c r="A7" t="s">
        <v>81</v>
      </c>
      <c r="B7" s="1">
        <v>2</v>
      </c>
      <c r="D7" t="s">
        <v>81</v>
      </c>
      <c r="E7" t="s">
        <v>85</v>
      </c>
    </row>
    <row r="8" spans="1:5" ht="15">
      <c r="A8" t="s">
        <v>485</v>
      </c>
      <c r="B8" s="1">
        <v>1</v>
      </c>
      <c r="D8" t="s">
        <v>86</v>
      </c>
      <c r="E8" s="9" t="s">
        <v>87</v>
      </c>
    </row>
    <row r="10" spans="4:5" ht="15">
      <c r="D10" s="8"/>
      <c r="E10" s="8"/>
    </row>
    <row r="11" spans="4:5" ht="15">
      <c r="D11" s="8" t="s">
        <v>82</v>
      </c>
      <c r="E11" s="8" t="s">
        <v>83</v>
      </c>
    </row>
    <row r="12" spans="4:5" ht="15">
      <c r="D12" s="8"/>
      <c r="E12" s="8"/>
    </row>
    <row r="13" ht="15">
      <c r="A13" s="7" t="s">
        <v>88</v>
      </c>
    </row>
    <row r="15" spans="1:5" ht="45">
      <c r="A15" s="10" t="s">
        <v>89</v>
      </c>
      <c r="B15" s="11" t="s">
        <v>90</v>
      </c>
      <c r="C15" s="11" t="s">
        <v>91</v>
      </c>
      <c r="D15" s="11" t="s">
        <v>92</v>
      </c>
      <c r="E15" s="11" t="s">
        <v>93</v>
      </c>
    </row>
    <row r="16" spans="1:10" ht="15">
      <c r="A16" s="1">
        <v>4</v>
      </c>
      <c r="B16" s="1">
        <v>8</v>
      </c>
      <c r="C16" s="1">
        <v>7</v>
      </c>
      <c r="D16" s="1">
        <v>10</v>
      </c>
      <c r="E16" s="1">
        <v>9</v>
      </c>
      <c r="F16" s="1"/>
      <c r="G16" s="1"/>
      <c r="H16" s="1"/>
      <c r="I16" s="1"/>
      <c r="J16" s="1"/>
    </row>
  </sheetData>
  <sheetProtection/>
  <hyperlinks>
    <hyperlink ref="A1" location="'Brother Dafydd'!A1" display="Return to To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
    </sheetView>
  </sheetViews>
  <sheetFormatPr defaultColWidth="9.140625" defaultRowHeight="15"/>
  <cols>
    <col min="1" max="1" width="8.00390625" style="0" customWidth="1"/>
    <col min="2" max="2" width="28.28125" style="0" bestFit="1" customWidth="1"/>
    <col min="3" max="3" width="22.28125" style="0" bestFit="1" customWidth="1"/>
    <col min="4" max="4" width="7.28125" style="1" bestFit="1" customWidth="1"/>
    <col min="5" max="5" width="8.8515625" style="1" customWidth="1"/>
    <col min="6" max="6" width="14.7109375" style="1" customWidth="1"/>
    <col min="7" max="7" width="13.7109375" style="1" bestFit="1" customWidth="1"/>
    <col min="8" max="8" width="17.57421875" style="1" bestFit="1" customWidth="1"/>
    <col min="9" max="9" width="8.28125" style="1" bestFit="1" customWidth="1"/>
    <col min="10" max="10" width="9.140625" style="1" customWidth="1"/>
    <col min="11" max="12" width="3.140625" style="0" customWidth="1"/>
    <col min="13" max="15" width="3.28125" style="0" customWidth="1"/>
    <col min="16" max="17" width="3.140625" style="0" customWidth="1"/>
    <col min="18" max="19" width="3.28125" style="0" customWidth="1"/>
  </cols>
  <sheetData>
    <row r="1" spans="1:11" ht="15">
      <c r="A1" s="4" t="s">
        <v>104</v>
      </c>
      <c r="K1" s="7" t="s">
        <v>316</v>
      </c>
    </row>
    <row r="2" spans="1:11" ht="15">
      <c r="A2" s="14" t="s">
        <v>2</v>
      </c>
      <c r="B2" s="14" t="s">
        <v>95</v>
      </c>
      <c r="C2" s="14" t="s">
        <v>96</v>
      </c>
      <c r="D2" s="14" t="s">
        <v>97</v>
      </c>
      <c r="E2" s="14" t="s">
        <v>98</v>
      </c>
      <c r="F2" s="14" t="s">
        <v>99</v>
      </c>
      <c r="G2" s="14" t="s">
        <v>100</v>
      </c>
      <c r="H2" s="14" t="s">
        <v>101</v>
      </c>
      <c r="I2" s="14" t="s">
        <v>102</v>
      </c>
      <c r="J2" s="21" t="s">
        <v>491</v>
      </c>
      <c r="K2" s="7"/>
    </row>
    <row r="3" spans="1:11" ht="15">
      <c r="A3" s="1">
        <v>6</v>
      </c>
      <c r="B3" t="s">
        <v>318</v>
      </c>
      <c r="C3" t="s">
        <v>222</v>
      </c>
      <c r="D3" s="1">
        <v>200</v>
      </c>
      <c r="E3" s="1">
        <f>20*12</f>
        <v>240</v>
      </c>
      <c r="F3" s="1" t="s">
        <v>212</v>
      </c>
      <c r="G3" s="1">
        <f>12*10</f>
        <v>120</v>
      </c>
      <c r="H3" s="1" t="s">
        <v>217</v>
      </c>
      <c r="I3" s="1" t="s">
        <v>214</v>
      </c>
      <c r="J3" s="1" t="s">
        <v>424</v>
      </c>
      <c r="K3" s="13"/>
    </row>
    <row r="4" ht="15"/>
    <row r="5" ht="15"/>
    <row r="6" ht="15"/>
    <row r="7" ht="15"/>
    <row r="8" ht="15"/>
  </sheetData>
  <sheetProtection/>
  <autoFilter ref="A2:I2"/>
  <hyperlinks>
    <hyperlink ref="A1" location="'Brother Dafydd'!A1" display="Back to Top"/>
  </hyperlinks>
  <printOptions/>
  <pageMargins left="0.7" right="0.7" top="0.75" bottom="0.75" header="0.3" footer="0.3"/>
  <pageSetup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T209"/>
  <sheetViews>
    <sheetView zoomScale="85" zoomScaleNormal="85" zoomScalePageLayoutView="0" workbookViewId="0" topLeftCell="A124">
      <selection activeCell="C128" sqref="C128"/>
    </sheetView>
  </sheetViews>
  <sheetFormatPr defaultColWidth="9.140625" defaultRowHeight="15"/>
  <cols>
    <col min="1" max="1" width="8.00390625" style="0" customWidth="1"/>
    <col min="2" max="2" width="28.28125" style="0" bestFit="1" customWidth="1"/>
    <col min="3" max="3" width="22.28125" style="0" bestFit="1" customWidth="1"/>
    <col min="4" max="4" width="7.28125" style="1" bestFit="1" customWidth="1"/>
    <col min="5" max="5" width="8.8515625" style="1" customWidth="1"/>
    <col min="6" max="6" width="14.7109375" style="1" customWidth="1"/>
    <col min="7" max="7" width="13.7109375" style="1" bestFit="1" customWidth="1"/>
    <col min="8" max="8" width="17.57421875" style="1" bestFit="1" customWidth="1"/>
    <col min="9" max="9" width="8.28125" style="1" bestFit="1" customWidth="1"/>
    <col min="11" max="12" width="3.140625" style="0" customWidth="1"/>
    <col min="13" max="15" width="3.28125" style="0" customWidth="1"/>
    <col min="16" max="17" width="3.140625" style="0" customWidth="1"/>
    <col min="18" max="19" width="3.28125" style="0" customWidth="1"/>
    <col min="20" max="20" width="3.140625" style="0" customWidth="1"/>
  </cols>
  <sheetData>
    <row r="1" spans="1:11" ht="15">
      <c r="A1" s="4" t="s">
        <v>104</v>
      </c>
      <c r="K1" s="7" t="s">
        <v>103</v>
      </c>
    </row>
    <row r="2" spans="1:11" ht="15">
      <c r="A2" s="14" t="s">
        <v>2</v>
      </c>
      <c r="B2" s="14" t="s">
        <v>95</v>
      </c>
      <c r="C2" s="14" t="s">
        <v>96</v>
      </c>
      <c r="D2" s="14" t="s">
        <v>97</v>
      </c>
      <c r="E2" s="14" t="s">
        <v>98</v>
      </c>
      <c r="F2" s="14" t="s">
        <v>99</v>
      </c>
      <c r="G2" s="14" t="s">
        <v>100</v>
      </c>
      <c r="H2" s="14" t="s">
        <v>101</v>
      </c>
      <c r="I2" s="14" t="s">
        <v>102</v>
      </c>
      <c r="K2" s="7"/>
    </row>
    <row r="3" spans="1:11" ht="15">
      <c r="A3" s="1">
        <v>1</v>
      </c>
      <c r="B3" t="s">
        <v>501</v>
      </c>
      <c r="C3" t="s">
        <v>502</v>
      </c>
      <c r="D3" s="1">
        <v>2</v>
      </c>
      <c r="E3" s="1">
        <v>0</v>
      </c>
      <c r="F3" s="1" t="s">
        <v>216</v>
      </c>
      <c r="G3" s="1">
        <v>6</v>
      </c>
      <c r="H3" s="1" t="str">
        <f>180+('Base Stats'!B7*30)&amp;"' radius"</f>
        <v>690' radius</v>
      </c>
      <c r="I3" s="1" t="s">
        <v>214</v>
      </c>
      <c r="K3" s="1">
        <v>1</v>
      </c>
    </row>
    <row r="4" spans="1:20" ht="15">
      <c r="A4" s="1">
        <v>1</v>
      </c>
      <c r="B4" t="s">
        <v>503</v>
      </c>
      <c r="C4" t="s">
        <v>218</v>
      </c>
      <c r="D4" s="1">
        <v>1</v>
      </c>
      <c r="E4" s="1">
        <v>0</v>
      </c>
      <c r="F4" s="1" t="s">
        <v>216</v>
      </c>
      <c r="G4" s="1" t="s">
        <v>280</v>
      </c>
      <c r="H4" s="1" t="s">
        <v>248</v>
      </c>
      <c r="I4" s="1" t="s">
        <v>243</v>
      </c>
      <c r="K4" s="12"/>
      <c r="L4" s="12"/>
      <c r="M4" s="12"/>
      <c r="N4" s="12"/>
      <c r="O4" s="12"/>
      <c r="P4" s="12"/>
      <c r="Q4" s="12"/>
      <c r="R4" s="12"/>
      <c r="S4" s="12"/>
      <c r="T4" s="13"/>
    </row>
    <row r="5" spans="1:11" ht="15">
      <c r="A5" s="1">
        <v>1</v>
      </c>
      <c r="B5" t="s">
        <v>504</v>
      </c>
      <c r="C5" t="s">
        <v>230</v>
      </c>
      <c r="D5" s="1">
        <v>4</v>
      </c>
      <c r="E5" s="1">
        <v>0</v>
      </c>
      <c r="F5" s="1" t="s">
        <v>212</v>
      </c>
      <c r="G5" s="1" t="s">
        <v>274</v>
      </c>
      <c r="H5" s="1" t="s">
        <v>505</v>
      </c>
      <c r="I5" s="1" t="s">
        <v>243</v>
      </c>
      <c r="K5" s="1">
        <v>2</v>
      </c>
    </row>
    <row r="6" spans="1:19" ht="15">
      <c r="A6" s="1">
        <v>1</v>
      </c>
      <c r="B6" t="s">
        <v>105</v>
      </c>
      <c r="C6" t="s">
        <v>211</v>
      </c>
      <c r="D6" s="1">
        <v>20</v>
      </c>
      <c r="E6" s="1">
        <v>180</v>
      </c>
      <c r="F6" s="1" t="s">
        <v>212</v>
      </c>
      <c r="G6" s="1">
        <v>6</v>
      </c>
      <c r="H6" s="1" t="s">
        <v>213</v>
      </c>
      <c r="I6" s="1" t="s">
        <v>214</v>
      </c>
      <c r="K6" s="12" t="s">
        <v>348</v>
      </c>
      <c r="L6" s="12" t="s">
        <v>348</v>
      </c>
      <c r="M6" s="12"/>
      <c r="N6" s="12"/>
      <c r="O6" s="12"/>
      <c r="P6" s="12"/>
      <c r="Q6" s="12"/>
      <c r="R6" s="12"/>
      <c r="S6" s="13"/>
    </row>
    <row r="7" spans="1:11" ht="15">
      <c r="A7" s="1">
        <v>1</v>
      </c>
      <c r="B7" t="s">
        <v>506</v>
      </c>
      <c r="C7" t="s">
        <v>241</v>
      </c>
      <c r="D7" s="1">
        <v>1</v>
      </c>
      <c r="E7" s="1">
        <v>18</v>
      </c>
      <c r="F7" s="1" t="s">
        <v>216</v>
      </c>
      <c r="G7" s="1">
        <f>10*'Base Stats'!B7</f>
        <v>170</v>
      </c>
      <c r="H7" s="1" t="s">
        <v>240</v>
      </c>
      <c r="I7" s="1" t="s">
        <v>243</v>
      </c>
      <c r="K7" s="1">
        <v>3</v>
      </c>
    </row>
    <row r="8" spans="1:18" ht="15">
      <c r="A8" s="1">
        <v>1</v>
      </c>
      <c r="B8" t="s">
        <v>106</v>
      </c>
      <c r="C8" t="s">
        <v>234</v>
      </c>
      <c r="D8" s="1">
        <v>1</v>
      </c>
      <c r="E8" s="1">
        <v>0</v>
      </c>
      <c r="F8" s="1" t="s">
        <v>212</v>
      </c>
      <c r="G8" s="1">
        <v>1</v>
      </c>
      <c r="H8" s="1" t="s">
        <v>235</v>
      </c>
      <c r="I8" s="1" t="s">
        <v>214</v>
      </c>
      <c r="K8" s="12" t="s">
        <v>348</v>
      </c>
      <c r="L8" s="12" t="s">
        <v>348</v>
      </c>
      <c r="M8" s="12"/>
      <c r="N8" s="12"/>
      <c r="O8" s="12"/>
      <c r="P8" s="12"/>
      <c r="Q8" s="12"/>
      <c r="R8" s="13"/>
    </row>
    <row r="9" spans="1:11" ht="15">
      <c r="A9" s="1">
        <v>1</v>
      </c>
      <c r="B9" t="s">
        <v>486</v>
      </c>
      <c r="C9" t="s">
        <v>218</v>
      </c>
      <c r="D9" s="1">
        <v>5</v>
      </c>
      <c r="E9" s="1">
        <v>90</v>
      </c>
      <c r="F9" s="1" t="s">
        <v>212</v>
      </c>
      <c r="G9" s="1" t="s">
        <v>223</v>
      </c>
      <c r="H9" s="1" t="str">
        <f>'Base Stats'!B7&amp;" HD creatures"</f>
        <v>17 HD creatures</v>
      </c>
      <c r="I9" s="1" t="s">
        <v>243</v>
      </c>
      <c r="K9" s="1">
        <v>4</v>
      </c>
    </row>
    <row r="10" spans="1:19" ht="15">
      <c r="A10" s="1">
        <v>1</v>
      </c>
      <c r="B10" t="s">
        <v>107</v>
      </c>
      <c r="C10" t="s">
        <v>229</v>
      </c>
      <c r="D10" s="1">
        <v>1200</v>
      </c>
      <c r="E10" s="1" t="s">
        <v>215</v>
      </c>
      <c r="F10" s="1" t="s">
        <v>212</v>
      </c>
      <c r="G10" s="1" t="s">
        <v>223</v>
      </c>
      <c r="H10" s="1" t="s">
        <v>217</v>
      </c>
      <c r="I10" s="1" t="s">
        <v>217</v>
      </c>
      <c r="K10" s="12" t="s">
        <v>348</v>
      </c>
      <c r="L10" s="12"/>
      <c r="M10" s="12"/>
      <c r="N10" s="12"/>
      <c r="O10" s="12"/>
      <c r="P10" s="12"/>
      <c r="Q10" s="12"/>
      <c r="R10" s="12"/>
      <c r="S10" s="13"/>
    </row>
    <row r="11" spans="1:19" ht="15">
      <c r="A11" s="1">
        <v>1</v>
      </c>
      <c r="B11" t="s">
        <v>507</v>
      </c>
      <c r="C11" t="s">
        <v>218</v>
      </c>
      <c r="D11" s="1">
        <v>1</v>
      </c>
      <c r="E11" s="1">
        <v>360</v>
      </c>
      <c r="F11" s="1" t="s">
        <v>216</v>
      </c>
      <c r="G11" s="1" t="s">
        <v>217</v>
      </c>
      <c r="H11" s="1" t="s">
        <v>508</v>
      </c>
      <c r="I11" s="1" t="s">
        <v>243</v>
      </c>
      <c r="K11" s="1">
        <v>5</v>
      </c>
      <c r="P11" s="27"/>
      <c r="Q11" s="27"/>
      <c r="R11" s="27"/>
      <c r="S11" s="26"/>
    </row>
    <row r="12" spans="1:19" ht="15">
      <c r="A12" s="1">
        <v>1</v>
      </c>
      <c r="B12" t="s">
        <v>509</v>
      </c>
      <c r="C12" t="s">
        <v>211</v>
      </c>
      <c r="D12" s="1">
        <v>2</v>
      </c>
      <c r="E12" s="1">
        <v>0</v>
      </c>
      <c r="F12" s="1" t="s">
        <v>212</v>
      </c>
      <c r="G12" s="1" t="s">
        <v>223</v>
      </c>
      <c r="H12" s="1" t="s">
        <v>217</v>
      </c>
      <c r="I12" s="1" t="s">
        <v>214</v>
      </c>
      <c r="K12" s="12" t="s">
        <v>348</v>
      </c>
      <c r="L12" s="12"/>
      <c r="M12" s="12"/>
      <c r="N12" s="12"/>
      <c r="O12" s="13"/>
      <c r="P12" s="27"/>
      <c r="Q12" s="27"/>
      <c r="R12" s="27"/>
      <c r="S12" s="26"/>
    </row>
    <row r="13" spans="1:19" ht="15">
      <c r="A13" s="1">
        <v>1</v>
      </c>
      <c r="B13" t="s">
        <v>510</v>
      </c>
      <c r="C13" t="s">
        <v>236</v>
      </c>
      <c r="D13" s="1">
        <v>60</v>
      </c>
      <c r="E13" s="1">
        <v>0</v>
      </c>
      <c r="F13" s="1" t="s">
        <v>212</v>
      </c>
      <c r="G13" s="1" t="s">
        <v>217</v>
      </c>
      <c r="H13" s="1" t="s">
        <v>511</v>
      </c>
      <c r="I13" s="1" t="s">
        <v>214</v>
      </c>
      <c r="K13" s="1">
        <v>6</v>
      </c>
      <c r="N13" s="27"/>
      <c r="O13" s="26"/>
      <c r="P13" s="27"/>
      <c r="Q13" s="27"/>
      <c r="R13" s="27"/>
      <c r="S13" s="26"/>
    </row>
    <row r="14" spans="1:13" ht="15">
      <c r="A14" s="1">
        <v>1</v>
      </c>
      <c r="B14" t="s">
        <v>108</v>
      </c>
      <c r="C14" t="s">
        <v>211</v>
      </c>
      <c r="D14" s="1">
        <v>20</v>
      </c>
      <c r="E14" s="1" t="s">
        <v>215</v>
      </c>
      <c r="F14" s="1" t="s">
        <v>216</v>
      </c>
      <c r="G14" s="1" t="s">
        <v>217</v>
      </c>
      <c r="H14" s="1" t="s">
        <v>221</v>
      </c>
      <c r="I14" s="1" t="s">
        <v>214</v>
      </c>
      <c r="K14" s="12" t="s">
        <v>348</v>
      </c>
      <c r="L14" s="12"/>
      <c r="M14" s="12"/>
    </row>
    <row r="15" spans="1:11" ht="15">
      <c r="A15" s="1">
        <v>1</v>
      </c>
      <c r="B15" t="s">
        <v>109</v>
      </c>
      <c r="C15" t="s">
        <v>218</v>
      </c>
      <c r="D15" s="1">
        <v>1</v>
      </c>
      <c r="E15" s="1">
        <v>90</v>
      </c>
      <c r="F15" s="1" t="s">
        <v>219</v>
      </c>
      <c r="G15" s="1">
        <v>1</v>
      </c>
      <c r="H15" s="1" t="s">
        <v>220</v>
      </c>
      <c r="I15" s="1" t="s">
        <v>214</v>
      </c>
      <c r="K15" s="1">
        <v>7</v>
      </c>
    </row>
    <row r="16" spans="1:12" ht="15">
      <c r="A16" s="1">
        <v>1</v>
      </c>
      <c r="B16" t="s">
        <v>512</v>
      </c>
      <c r="C16" t="s">
        <v>211</v>
      </c>
      <c r="D16" s="1">
        <v>20</v>
      </c>
      <c r="E16" s="1">
        <v>0</v>
      </c>
      <c r="F16" s="1" t="s">
        <v>216</v>
      </c>
      <c r="G16" s="1" t="s">
        <v>513</v>
      </c>
      <c r="H16" s="1" t="s">
        <v>240</v>
      </c>
      <c r="I16" s="1" t="s">
        <v>214</v>
      </c>
      <c r="K16" s="12"/>
      <c r="L16" s="13"/>
    </row>
    <row r="17" spans="1:12" ht="15">
      <c r="A17" s="1">
        <v>1</v>
      </c>
      <c r="B17" t="s">
        <v>514</v>
      </c>
      <c r="C17" t="s">
        <v>228</v>
      </c>
      <c r="D17" s="1">
        <v>20</v>
      </c>
      <c r="E17" s="1">
        <v>0</v>
      </c>
      <c r="F17" s="1" t="s">
        <v>212</v>
      </c>
      <c r="G17" s="1">
        <f>5*'Base Stats'!B7</f>
        <v>85</v>
      </c>
      <c r="H17" s="1" t="s">
        <v>505</v>
      </c>
      <c r="I17" s="1" t="s">
        <v>214</v>
      </c>
      <c r="K17" s="27"/>
      <c r="L17" s="26"/>
    </row>
    <row r="18" spans="1:12" ht="15">
      <c r="A18" s="1">
        <v>1</v>
      </c>
      <c r="B18" t="s">
        <v>515</v>
      </c>
      <c r="C18" t="s">
        <v>233</v>
      </c>
      <c r="D18" s="1">
        <v>1</v>
      </c>
      <c r="E18" s="1">
        <v>0</v>
      </c>
      <c r="F18" s="1" t="s">
        <v>216</v>
      </c>
      <c r="G18" s="1">
        <f>10*'Base Stats'!B7</f>
        <v>170</v>
      </c>
      <c r="H18" s="1" t="s">
        <v>516</v>
      </c>
      <c r="I18" s="1" t="s">
        <v>214</v>
      </c>
      <c r="K18" s="27"/>
      <c r="L18" s="26"/>
    </row>
    <row r="19" spans="1:12" ht="15">
      <c r="A19" s="1">
        <v>1</v>
      </c>
      <c r="B19" t="s">
        <v>517</v>
      </c>
      <c r="C19" t="s">
        <v>211</v>
      </c>
      <c r="D19" s="1">
        <v>1</v>
      </c>
      <c r="E19" s="1" t="s">
        <v>217</v>
      </c>
      <c r="F19" s="1" t="s">
        <v>219</v>
      </c>
      <c r="G19" s="1" t="str">
        <f>"1d6 + "&amp;'Base Stats'!B7&amp;" rds"</f>
        <v>1d6 + 17 rds</v>
      </c>
      <c r="H19" s="1" t="s">
        <v>235</v>
      </c>
      <c r="I19" s="1" t="s">
        <v>214</v>
      </c>
      <c r="K19" s="27"/>
      <c r="L19" s="26"/>
    </row>
    <row r="20" spans="1:12" ht="15">
      <c r="A20" s="1">
        <v>1</v>
      </c>
      <c r="B20" t="s">
        <v>518</v>
      </c>
      <c r="C20" t="s">
        <v>519</v>
      </c>
      <c r="D20" s="1">
        <v>20</v>
      </c>
      <c r="E20" s="1">
        <v>30</v>
      </c>
      <c r="F20" s="1" t="s">
        <v>212</v>
      </c>
      <c r="G20" s="1" t="s">
        <v>223</v>
      </c>
      <c r="H20" s="1" t="s">
        <v>217</v>
      </c>
      <c r="I20" s="1" t="s">
        <v>214</v>
      </c>
      <c r="K20" s="27"/>
      <c r="L20" s="26"/>
    </row>
    <row r="21" spans="1:9" ht="15">
      <c r="A21" s="1">
        <v>1</v>
      </c>
      <c r="B21" t="s">
        <v>110</v>
      </c>
      <c r="C21" t="s">
        <v>222</v>
      </c>
      <c r="D21" s="1">
        <v>20</v>
      </c>
      <c r="E21" s="1">
        <v>90</v>
      </c>
      <c r="F21" s="1" t="s">
        <v>212</v>
      </c>
      <c r="G21" s="1" t="s">
        <v>223</v>
      </c>
      <c r="H21" s="1" t="s">
        <v>224</v>
      </c>
      <c r="I21" s="1" t="s">
        <v>214</v>
      </c>
    </row>
    <row r="22" spans="1:9" ht="15">
      <c r="A22" s="1">
        <v>1</v>
      </c>
      <c r="B22" t="s">
        <v>111</v>
      </c>
      <c r="C22" t="s">
        <v>225</v>
      </c>
      <c r="D22" s="1">
        <v>5</v>
      </c>
      <c r="E22" s="1" t="s">
        <v>215</v>
      </c>
      <c r="F22" s="1" t="s">
        <v>216</v>
      </c>
      <c r="G22" s="1" t="s">
        <v>223</v>
      </c>
      <c r="H22" s="1" t="s">
        <v>226</v>
      </c>
      <c r="I22" s="1" t="s">
        <v>214</v>
      </c>
    </row>
    <row r="23" spans="1:9" ht="15">
      <c r="A23" s="1">
        <v>1</v>
      </c>
      <c r="B23" t="s">
        <v>520</v>
      </c>
      <c r="C23" t="s">
        <v>228</v>
      </c>
      <c r="D23" s="1">
        <v>2</v>
      </c>
      <c r="E23" s="1">
        <v>0</v>
      </c>
      <c r="F23" s="1" t="s">
        <v>521</v>
      </c>
      <c r="G23" s="1" t="s">
        <v>274</v>
      </c>
      <c r="H23" s="1" t="str">
        <f>3*'Base Stats'!B7&amp;"' radius"</f>
        <v>51' radius</v>
      </c>
      <c r="I23" s="1" t="s">
        <v>214</v>
      </c>
    </row>
    <row r="24" spans="1:9" ht="15">
      <c r="A24" s="1">
        <v>1</v>
      </c>
      <c r="B24" t="s">
        <v>112</v>
      </c>
      <c r="C24" t="s">
        <v>211</v>
      </c>
      <c r="D24" s="1">
        <v>20</v>
      </c>
      <c r="E24" s="1">
        <v>360</v>
      </c>
      <c r="F24" s="1" t="s">
        <v>212</v>
      </c>
      <c r="G24" s="1">
        <f>10+(5*'Base Stats'!B7)</f>
        <v>95</v>
      </c>
      <c r="H24" s="1" t="s">
        <v>227</v>
      </c>
      <c r="I24" s="1" t="s">
        <v>214</v>
      </c>
    </row>
    <row r="25" spans="1:9" ht="15">
      <c r="A25" s="1">
        <v>1</v>
      </c>
      <c r="B25" t="s">
        <v>522</v>
      </c>
      <c r="C25" t="s">
        <v>228</v>
      </c>
      <c r="D25" s="1">
        <v>1</v>
      </c>
      <c r="E25" s="1">
        <v>0</v>
      </c>
      <c r="F25" s="1" t="s">
        <v>216</v>
      </c>
      <c r="G25" s="1" t="s">
        <v>274</v>
      </c>
      <c r="H25" s="1" t="s">
        <v>257</v>
      </c>
      <c r="I25" s="1" t="s">
        <v>214</v>
      </c>
    </row>
    <row r="26" spans="1:9" ht="15">
      <c r="A26" s="1">
        <v>1</v>
      </c>
      <c r="B26" t="s">
        <v>113</v>
      </c>
      <c r="C26" t="s">
        <v>228</v>
      </c>
      <c r="D26" s="1">
        <v>4</v>
      </c>
      <c r="E26" s="1">
        <v>0</v>
      </c>
      <c r="F26" s="1" t="s">
        <v>212</v>
      </c>
      <c r="G26" s="1">
        <f>10+'Base Stats'!B7</f>
        <v>27</v>
      </c>
      <c r="H26" s="1" t="s">
        <v>217</v>
      </c>
      <c r="I26" s="1" t="s">
        <v>214</v>
      </c>
    </row>
    <row r="27" spans="1:9" ht="15">
      <c r="A27" s="1">
        <v>1</v>
      </c>
      <c r="B27" t="s">
        <v>523</v>
      </c>
      <c r="C27" t="s">
        <v>228</v>
      </c>
      <c r="D27" s="1">
        <v>1</v>
      </c>
      <c r="E27" s="1">
        <v>0</v>
      </c>
      <c r="F27" s="1" t="s">
        <v>216</v>
      </c>
      <c r="G27" s="1">
        <f>'Base Stats'!B7</f>
        <v>17</v>
      </c>
      <c r="H27" s="1" t="s">
        <v>505</v>
      </c>
      <c r="I27" s="1" t="s">
        <v>214</v>
      </c>
    </row>
    <row r="28" spans="1:9" ht="15">
      <c r="A28" s="1">
        <v>1</v>
      </c>
      <c r="B28" t="s">
        <v>114</v>
      </c>
      <c r="C28" t="s">
        <v>228</v>
      </c>
      <c r="D28" s="1">
        <v>4</v>
      </c>
      <c r="E28" s="1">
        <v>0</v>
      </c>
      <c r="F28" s="1" t="s">
        <v>212</v>
      </c>
      <c r="G28" s="1">
        <f>4*'Base Stats'!B7</f>
        <v>68</v>
      </c>
      <c r="H28" s="1" t="s">
        <v>227</v>
      </c>
      <c r="I28" s="1" t="s">
        <v>214</v>
      </c>
    </row>
    <row r="29" spans="1:9" ht="15">
      <c r="A29" s="1">
        <v>1</v>
      </c>
      <c r="B29" t="s">
        <v>524</v>
      </c>
      <c r="C29" t="s">
        <v>228</v>
      </c>
      <c r="D29" s="1">
        <v>1</v>
      </c>
      <c r="E29" s="1">
        <v>0</v>
      </c>
      <c r="F29" s="1" t="s">
        <v>525</v>
      </c>
      <c r="G29" s="1" t="s">
        <v>274</v>
      </c>
      <c r="H29" s="1" t="s">
        <v>505</v>
      </c>
      <c r="I29" s="1" t="s">
        <v>214</v>
      </c>
    </row>
    <row r="30" spans="1:9" ht="15">
      <c r="A30" s="1">
        <v>1</v>
      </c>
      <c r="B30" t="s">
        <v>526</v>
      </c>
      <c r="C30" t="s">
        <v>233</v>
      </c>
      <c r="D30" s="1">
        <v>1</v>
      </c>
      <c r="E30" s="1">
        <f>90+30*'Base Stats'!B7</f>
        <v>600</v>
      </c>
      <c r="F30" s="1" t="s">
        <v>212</v>
      </c>
      <c r="G30" s="1" t="s">
        <v>274</v>
      </c>
      <c r="H30" s="1" t="s">
        <v>527</v>
      </c>
      <c r="I30" s="1" t="s">
        <v>276</v>
      </c>
    </row>
    <row r="31" spans="1:9" ht="15">
      <c r="A31" s="1">
        <v>1</v>
      </c>
      <c r="B31" t="s">
        <v>528</v>
      </c>
      <c r="C31" t="s">
        <v>225</v>
      </c>
      <c r="D31" s="1">
        <v>20</v>
      </c>
      <c r="E31" s="1">
        <v>0</v>
      </c>
      <c r="F31" s="1" t="s">
        <v>212</v>
      </c>
      <c r="G31" s="1">
        <f>30*'Base Stats'!B7</f>
        <v>510</v>
      </c>
      <c r="H31" s="1" t="s">
        <v>505</v>
      </c>
      <c r="I31" s="1" t="s">
        <v>214</v>
      </c>
    </row>
    <row r="32" spans="1:9" ht="15">
      <c r="A32" s="1">
        <v>1</v>
      </c>
      <c r="B32" t="s">
        <v>529</v>
      </c>
      <c r="C32" t="s">
        <v>228</v>
      </c>
      <c r="D32" s="1">
        <v>1</v>
      </c>
      <c r="E32" s="1">
        <v>30</v>
      </c>
      <c r="F32" s="1" t="s">
        <v>212</v>
      </c>
      <c r="G32" s="1" t="s">
        <v>274</v>
      </c>
      <c r="H32" s="1" t="s">
        <v>530</v>
      </c>
      <c r="I32" s="1" t="s">
        <v>214</v>
      </c>
    </row>
    <row r="33" spans="1:9" ht="15">
      <c r="A33" s="1">
        <v>1</v>
      </c>
      <c r="B33" t="s">
        <v>531</v>
      </c>
      <c r="C33" t="s">
        <v>532</v>
      </c>
      <c r="D33" s="1">
        <v>1</v>
      </c>
      <c r="E33" s="1">
        <f>5*'Base Stats'!B7</f>
        <v>85</v>
      </c>
      <c r="F33" s="1" t="s">
        <v>216</v>
      </c>
      <c r="G33" s="1" t="s">
        <v>274</v>
      </c>
      <c r="H33" s="1" t="str">
        <f>2*'Base Stats'!B7&amp;"' radius sphere"</f>
        <v>34' radius sphere</v>
      </c>
      <c r="I33" s="1" t="s">
        <v>214</v>
      </c>
    </row>
    <row r="34" spans="1:9" ht="15">
      <c r="A34" s="1">
        <v>1</v>
      </c>
      <c r="B34" t="s">
        <v>533</v>
      </c>
      <c r="C34" t="s">
        <v>228</v>
      </c>
      <c r="D34" s="1">
        <v>1</v>
      </c>
      <c r="E34" s="1" t="s">
        <v>217</v>
      </c>
      <c r="F34" s="1" t="s">
        <v>212</v>
      </c>
      <c r="G34" s="1">
        <f>'Base Stats'!B7</f>
        <v>17</v>
      </c>
      <c r="H34" s="1" t="s">
        <v>527</v>
      </c>
      <c r="I34" s="1" t="s">
        <v>243</v>
      </c>
    </row>
    <row r="35" spans="1:9" ht="15">
      <c r="A35" s="1">
        <v>1</v>
      </c>
      <c r="B35" t="s">
        <v>534</v>
      </c>
      <c r="C35" t="s">
        <v>228</v>
      </c>
      <c r="D35" s="1">
        <v>4</v>
      </c>
      <c r="E35" s="1" t="s">
        <v>217</v>
      </c>
      <c r="F35" s="1" t="s">
        <v>521</v>
      </c>
      <c r="G35" s="1">
        <f>'Base Stats'!B8</f>
        <v>0</v>
      </c>
      <c r="H35" s="1" t="str">
        <f>'Base Stats'!B7&amp;" HD"</f>
        <v>17 HD</v>
      </c>
      <c r="I35" s="1" t="s">
        <v>243</v>
      </c>
    </row>
    <row r="36" spans="1:9" ht="15">
      <c r="A36" s="1">
        <v>1</v>
      </c>
      <c r="B36" t="s">
        <v>115</v>
      </c>
      <c r="C36" t="s">
        <v>229</v>
      </c>
      <c r="D36" s="1">
        <v>20</v>
      </c>
      <c r="E36" s="1" t="s">
        <v>215</v>
      </c>
      <c r="F36" s="1" t="s">
        <v>216</v>
      </c>
      <c r="G36" s="1">
        <f>90*'Base Stats'!B7</f>
        <v>1530</v>
      </c>
      <c r="H36" s="1" t="s">
        <v>226</v>
      </c>
      <c r="I36" s="1" t="s">
        <v>214</v>
      </c>
    </row>
    <row r="37" spans="1:9" ht="15">
      <c r="A37" s="1">
        <v>1</v>
      </c>
      <c r="B37" t="s">
        <v>535</v>
      </c>
      <c r="C37" t="s">
        <v>536</v>
      </c>
      <c r="D37" s="1">
        <v>20</v>
      </c>
      <c r="E37" s="1">
        <v>0</v>
      </c>
      <c r="F37" s="1" t="s">
        <v>212</v>
      </c>
      <c r="G37" s="1" t="s">
        <v>513</v>
      </c>
      <c r="H37" s="1" t="s">
        <v>235</v>
      </c>
      <c r="I37" s="1" t="s">
        <v>214</v>
      </c>
    </row>
    <row r="38" spans="1:9" ht="15">
      <c r="A38" s="1">
        <v>1</v>
      </c>
      <c r="B38" t="s">
        <v>537</v>
      </c>
      <c r="C38" t="s">
        <v>538</v>
      </c>
      <c r="D38" s="1">
        <v>5</v>
      </c>
      <c r="E38" s="1">
        <v>0</v>
      </c>
      <c r="F38" s="1" t="s">
        <v>521</v>
      </c>
      <c r="G38" s="1">
        <f>'Base Stats'!B7</f>
        <v>17</v>
      </c>
      <c r="H38" s="1" t="s">
        <v>539</v>
      </c>
      <c r="I38" s="1" t="s">
        <v>243</v>
      </c>
    </row>
    <row r="39" spans="1:9" ht="15">
      <c r="A39" s="1">
        <v>1</v>
      </c>
      <c r="B39" t="s">
        <v>540</v>
      </c>
      <c r="C39" t="s">
        <v>233</v>
      </c>
      <c r="D39" s="1">
        <v>5</v>
      </c>
      <c r="E39" s="1">
        <v>0</v>
      </c>
      <c r="F39" s="1" t="s">
        <v>212</v>
      </c>
      <c r="G39" s="1" t="str">
        <f>"1d4 + "&amp;'Base Stats'!B7&amp;" rds"</f>
        <v>1d4 + 17 rds</v>
      </c>
      <c r="H39" s="1" t="s">
        <v>217</v>
      </c>
      <c r="I39" s="1" t="s">
        <v>214</v>
      </c>
    </row>
    <row r="40" spans="1:9" ht="15">
      <c r="A40" s="1">
        <v>1</v>
      </c>
      <c r="B40" t="s">
        <v>541</v>
      </c>
      <c r="C40" t="s">
        <v>231</v>
      </c>
      <c r="D40" s="1">
        <v>1</v>
      </c>
      <c r="E40" s="1">
        <v>18</v>
      </c>
      <c r="F40" s="1" t="s">
        <v>216</v>
      </c>
      <c r="G40" s="1">
        <f>10*'Base Stats'!B7</f>
        <v>170</v>
      </c>
      <c r="H40" s="1" t="s">
        <v>240</v>
      </c>
      <c r="I40" s="1" t="s">
        <v>243</v>
      </c>
    </row>
    <row r="41" spans="1:9" ht="15">
      <c r="A41" s="1">
        <v>1</v>
      </c>
      <c r="B41" t="s">
        <v>542</v>
      </c>
      <c r="C41" t="s">
        <v>233</v>
      </c>
      <c r="D41" s="1">
        <v>2</v>
      </c>
      <c r="E41" s="1">
        <v>0</v>
      </c>
      <c r="F41" s="1" t="s">
        <v>212</v>
      </c>
      <c r="G41" s="1">
        <f>4+'Base Stats'!B7</f>
        <v>21</v>
      </c>
      <c r="H41" s="1" t="s">
        <v>543</v>
      </c>
      <c r="I41" s="1" t="s">
        <v>214</v>
      </c>
    </row>
    <row r="42" spans="1:9" ht="15">
      <c r="A42" s="1">
        <v>1</v>
      </c>
      <c r="B42" t="s">
        <v>116</v>
      </c>
      <c r="C42" t="s">
        <v>230</v>
      </c>
      <c r="D42" s="1">
        <v>4</v>
      </c>
      <c r="E42" s="1" t="s">
        <v>215</v>
      </c>
      <c r="F42" s="1" t="s">
        <v>212</v>
      </c>
      <c r="G42" s="1">
        <v>6</v>
      </c>
      <c r="H42" s="1" t="s">
        <v>226</v>
      </c>
      <c r="I42" s="1" t="s">
        <v>217</v>
      </c>
    </row>
    <row r="43" spans="1:9" ht="15">
      <c r="A43" s="1">
        <v>1</v>
      </c>
      <c r="B43" t="s">
        <v>544</v>
      </c>
      <c r="C43" t="s">
        <v>233</v>
      </c>
      <c r="D43" s="1">
        <v>1</v>
      </c>
      <c r="E43" s="1">
        <v>0</v>
      </c>
      <c r="F43" s="1" t="s">
        <v>212</v>
      </c>
      <c r="G43" s="1">
        <f>3+'Base Stats'!B7</f>
        <v>20</v>
      </c>
      <c r="H43" s="1" t="s">
        <v>235</v>
      </c>
      <c r="I43" s="1" t="s">
        <v>214</v>
      </c>
    </row>
    <row r="44" spans="1:9" ht="15">
      <c r="A44" s="1">
        <v>1</v>
      </c>
      <c r="B44" t="s">
        <v>545</v>
      </c>
      <c r="C44" t="s">
        <v>218</v>
      </c>
      <c r="D44" s="1">
        <v>1</v>
      </c>
      <c r="E44" s="1">
        <v>90</v>
      </c>
      <c r="F44" s="1" t="s">
        <v>216</v>
      </c>
      <c r="G44" s="1" t="s">
        <v>274</v>
      </c>
      <c r="H44" s="1" t="s">
        <v>527</v>
      </c>
      <c r="I44" s="1" t="s">
        <v>243</v>
      </c>
    </row>
    <row r="45" spans="1:9" ht="15">
      <c r="A45" s="1">
        <v>1</v>
      </c>
      <c r="B45" t="s">
        <v>546</v>
      </c>
      <c r="C45" t="s">
        <v>258</v>
      </c>
      <c r="D45" s="1">
        <v>1</v>
      </c>
      <c r="E45" s="1">
        <v>0</v>
      </c>
      <c r="F45" s="1" t="s">
        <v>216</v>
      </c>
      <c r="G45" s="1" t="str">
        <f>'Base Stats'!B7&amp;" days"</f>
        <v>17 days</v>
      </c>
      <c r="H45" s="1" t="s">
        <v>547</v>
      </c>
      <c r="I45" s="1" t="s">
        <v>243</v>
      </c>
    </row>
    <row r="46" spans="1:9" ht="15">
      <c r="A46" s="1">
        <v>1</v>
      </c>
      <c r="B46" t="s">
        <v>548</v>
      </c>
      <c r="C46" t="s">
        <v>549</v>
      </c>
      <c r="D46" s="1">
        <v>1</v>
      </c>
      <c r="E46" s="1">
        <v>90</v>
      </c>
      <c r="F46" s="1" t="s">
        <v>216</v>
      </c>
      <c r="G46" s="1" t="s">
        <v>223</v>
      </c>
      <c r="H46" s="1" t="s">
        <v>527</v>
      </c>
      <c r="I46" s="1" t="s">
        <v>214</v>
      </c>
    </row>
    <row r="47" spans="1:9" ht="15">
      <c r="A47" s="1">
        <v>1</v>
      </c>
      <c r="B47" t="s">
        <v>117</v>
      </c>
      <c r="C47" t="s">
        <v>231</v>
      </c>
      <c r="D47" s="1">
        <v>4</v>
      </c>
      <c r="E47" s="1">
        <v>360</v>
      </c>
      <c r="F47" s="1" t="s">
        <v>216</v>
      </c>
      <c r="G47" s="1">
        <f>60+(10*'Base Stats'!B7)</f>
        <v>230</v>
      </c>
      <c r="H47" s="1" t="s">
        <v>232</v>
      </c>
      <c r="I47" s="1" t="s">
        <v>217</v>
      </c>
    </row>
    <row r="48" spans="1:9" ht="15">
      <c r="A48" s="1">
        <v>1</v>
      </c>
      <c r="B48" t="s">
        <v>118</v>
      </c>
      <c r="C48" t="s">
        <v>236</v>
      </c>
      <c r="D48" s="1">
        <v>1</v>
      </c>
      <c r="E48" s="1" t="s">
        <v>215</v>
      </c>
      <c r="F48" s="1" t="s">
        <v>216</v>
      </c>
      <c r="G48" s="1">
        <f>'Base Stats'!B7*60</f>
        <v>1020</v>
      </c>
      <c r="H48" s="1" t="s">
        <v>217</v>
      </c>
      <c r="I48" s="1" t="s">
        <v>214</v>
      </c>
    </row>
    <row r="49" spans="1:9" ht="15">
      <c r="A49" s="1">
        <v>1</v>
      </c>
      <c r="B49" t="s">
        <v>119</v>
      </c>
      <c r="C49" t="s">
        <v>233</v>
      </c>
      <c r="D49" s="1">
        <v>4</v>
      </c>
      <c r="E49" s="1">
        <v>0</v>
      </c>
      <c r="F49" s="1" t="s">
        <v>212</v>
      </c>
      <c r="G49" s="1" t="s">
        <v>217</v>
      </c>
      <c r="H49" s="1" t="s">
        <v>217</v>
      </c>
      <c r="I49" s="1" t="s">
        <v>214</v>
      </c>
    </row>
    <row r="50" spans="1:9" ht="15">
      <c r="A50" s="1">
        <v>1</v>
      </c>
      <c r="B50" t="s">
        <v>120</v>
      </c>
      <c r="C50" t="s">
        <v>237</v>
      </c>
      <c r="D50" s="1" t="s">
        <v>217</v>
      </c>
      <c r="E50" s="1" t="s">
        <v>217</v>
      </c>
      <c r="F50" s="1" t="s">
        <v>212</v>
      </c>
      <c r="G50" s="1" t="s">
        <v>217</v>
      </c>
      <c r="H50" s="1" t="s">
        <v>238</v>
      </c>
      <c r="I50" s="1" t="s">
        <v>214</v>
      </c>
    </row>
    <row r="51" spans="1:9" ht="15">
      <c r="A51" s="1">
        <v>1</v>
      </c>
      <c r="B51" t="s">
        <v>550</v>
      </c>
      <c r="C51" t="s">
        <v>551</v>
      </c>
      <c r="D51" s="1">
        <v>60</v>
      </c>
      <c r="E51" s="1">
        <v>0</v>
      </c>
      <c r="F51" s="1" t="s">
        <v>216</v>
      </c>
      <c r="G51" s="1">
        <v>10</v>
      </c>
      <c r="H51" s="1" t="str">
        <f>'Base Stats'!B7&amp;" time streams"</f>
        <v>17 time streams</v>
      </c>
      <c r="I51" s="1" t="s">
        <v>214</v>
      </c>
    </row>
    <row r="52" spans="1:9" ht="15">
      <c r="A52" s="1">
        <v>1</v>
      </c>
      <c r="B52" t="s">
        <v>552</v>
      </c>
      <c r="C52" t="s">
        <v>230</v>
      </c>
      <c r="D52" s="1">
        <v>4</v>
      </c>
      <c r="E52" s="1">
        <v>0</v>
      </c>
      <c r="F52" s="1" t="s">
        <v>212</v>
      </c>
      <c r="G52" s="1">
        <f>'Base Stats'!B7</f>
        <v>17</v>
      </c>
      <c r="H52" s="1" t="s">
        <v>505</v>
      </c>
      <c r="I52" s="1" t="s">
        <v>217</v>
      </c>
    </row>
    <row r="53" spans="1:9" ht="15">
      <c r="A53" s="1">
        <v>1</v>
      </c>
      <c r="B53" t="s">
        <v>121</v>
      </c>
      <c r="C53" t="s">
        <v>228</v>
      </c>
      <c r="D53" s="1">
        <v>200</v>
      </c>
      <c r="E53" s="1" t="s">
        <v>215</v>
      </c>
      <c r="F53" s="1" t="s">
        <v>212</v>
      </c>
      <c r="G53" s="1" t="s">
        <v>217</v>
      </c>
      <c r="H53" s="1" t="s">
        <v>220</v>
      </c>
      <c r="I53" s="1" t="s">
        <v>214</v>
      </c>
    </row>
    <row r="54" spans="1:9" ht="15">
      <c r="A54" s="1">
        <v>1</v>
      </c>
      <c r="B54" t="s">
        <v>553</v>
      </c>
      <c r="C54" t="s">
        <v>250</v>
      </c>
      <c r="D54" s="1">
        <v>20</v>
      </c>
      <c r="E54" s="1">
        <v>0</v>
      </c>
      <c r="F54" s="1" t="s">
        <v>212</v>
      </c>
      <c r="G54" s="1" t="s">
        <v>223</v>
      </c>
      <c r="H54" s="1" t="str">
        <f>'Base Stats'!B7&amp;" lbs or gallons"</f>
        <v>17 lbs or gallons</v>
      </c>
      <c r="I54" s="1" t="s">
        <v>214</v>
      </c>
    </row>
    <row r="55" spans="1:9" ht="15">
      <c r="A55" s="1">
        <v>1</v>
      </c>
      <c r="B55" t="s">
        <v>554</v>
      </c>
      <c r="C55" t="s">
        <v>225</v>
      </c>
      <c r="D55" s="1">
        <v>1</v>
      </c>
      <c r="E55" s="1">
        <v>0</v>
      </c>
      <c r="F55" s="1" t="s">
        <v>216</v>
      </c>
      <c r="G55" s="1">
        <f>60*'Base Stats'!B7</f>
        <v>1020</v>
      </c>
      <c r="H55" s="1" t="s">
        <v>505</v>
      </c>
      <c r="I55" s="1" t="s">
        <v>214</v>
      </c>
    </row>
    <row r="56" spans="1:9" ht="15">
      <c r="A56" s="1">
        <v>1</v>
      </c>
      <c r="B56" t="s">
        <v>555</v>
      </c>
      <c r="C56" t="s">
        <v>250</v>
      </c>
      <c r="D56" s="1">
        <v>20</v>
      </c>
      <c r="E56" s="1">
        <f>10*'Base Stats'!B7</f>
        <v>170</v>
      </c>
      <c r="F56" s="1" t="s">
        <v>212</v>
      </c>
      <c r="G56" s="1" t="str">
        <f>'Base Stats'!B7&amp;" years"</f>
        <v>17 years</v>
      </c>
      <c r="H56" s="1" t="str">
        <f>'Base Stats'!B7&amp;" lbs"</f>
        <v>17 lbs</v>
      </c>
      <c r="I56" s="1" t="s">
        <v>243</v>
      </c>
    </row>
    <row r="57" spans="1:9" ht="15">
      <c r="A57" s="1">
        <v>1</v>
      </c>
      <c r="B57" t="s">
        <v>556</v>
      </c>
      <c r="C57" t="s">
        <v>519</v>
      </c>
      <c r="D57" s="1">
        <v>2</v>
      </c>
      <c r="E57" s="1">
        <f>10*'Base Stats'!B8</f>
        <v>0</v>
      </c>
      <c r="F57" s="1" t="s">
        <v>212</v>
      </c>
      <c r="G57" s="1" t="str">
        <f>"1d4 + "&amp;('Base Stats'!B7-3)&amp;" turns"</f>
        <v>1d4 + 14 turns</v>
      </c>
      <c r="H57" s="1" t="s">
        <v>248</v>
      </c>
      <c r="I57" s="1" t="s">
        <v>214</v>
      </c>
    </row>
    <row r="58" spans="1:9" ht="15">
      <c r="A58" s="1">
        <v>1</v>
      </c>
      <c r="B58" t="s">
        <v>122</v>
      </c>
      <c r="C58" t="s">
        <v>229</v>
      </c>
      <c r="D58" s="1">
        <v>4</v>
      </c>
      <c r="E58" s="1" t="s">
        <v>215</v>
      </c>
      <c r="F58" s="1" t="s">
        <v>212</v>
      </c>
      <c r="G58" s="1">
        <f>3*'Base Stats'!B7</f>
        <v>51</v>
      </c>
      <c r="H58" s="1" t="s">
        <v>226</v>
      </c>
      <c r="I58" s="1" t="s">
        <v>214</v>
      </c>
    </row>
    <row r="59" spans="1:9" ht="15">
      <c r="A59" s="1">
        <v>1</v>
      </c>
      <c r="B59" t="s">
        <v>123</v>
      </c>
      <c r="C59" t="s">
        <v>211</v>
      </c>
      <c r="D59" s="1">
        <v>20</v>
      </c>
      <c r="E59" s="1">
        <v>90</v>
      </c>
      <c r="F59" s="1" t="s">
        <v>216</v>
      </c>
      <c r="G59" s="1" t="s">
        <v>223</v>
      </c>
      <c r="H59" s="1" t="str">
        <f>'Base Stats'!B7&amp;" cu feet"</f>
        <v>17 cu feet</v>
      </c>
      <c r="I59" s="1" t="s">
        <v>214</v>
      </c>
    </row>
    <row r="60" spans="1:9" ht="15">
      <c r="A60" s="1">
        <v>1</v>
      </c>
      <c r="B60" t="s">
        <v>557</v>
      </c>
      <c r="C60" t="s">
        <v>218</v>
      </c>
      <c r="D60" s="1">
        <v>1</v>
      </c>
      <c r="E60" s="1">
        <v>0</v>
      </c>
      <c r="F60" s="1" t="s">
        <v>212</v>
      </c>
      <c r="G60" s="1" t="str">
        <f>'Base Stats'!B7&amp;" hrs"</f>
        <v>17 hrs</v>
      </c>
      <c r="H60" s="1" t="s">
        <v>505</v>
      </c>
      <c r="I60" s="1" t="s">
        <v>214</v>
      </c>
    </row>
    <row r="61" spans="1:9" ht="15">
      <c r="A61" s="1">
        <v>1</v>
      </c>
      <c r="B61" t="s">
        <v>124</v>
      </c>
      <c r="C61" t="s">
        <v>218</v>
      </c>
      <c r="D61" s="1">
        <v>1</v>
      </c>
      <c r="E61" s="1">
        <v>30</v>
      </c>
      <c r="F61" s="1" t="s">
        <v>216</v>
      </c>
      <c r="G61" s="1">
        <v>10</v>
      </c>
      <c r="H61" s="1" t="str">
        <f>ROUNDDOWN('Base Stats'!B7/4,0)+1&amp;" creatures"</f>
        <v>5 creatures</v>
      </c>
      <c r="I61" s="1" t="s">
        <v>217</v>
      </c>
    </row>
    <row r="62" spans="1:9" ht="15">
      <c r="A62" s="1">
        <v>1</v>
      </c>
      <c r="B62" t="s">
        <v>558</v>
      </c>
      <c r="C62" t="s">
        <v>229</v>
      </c>
      <c r="D62" s="1">
        <v>20</v>
      </c>
      <c r="E62" s="1">
        <v>0</v>
      </c>
      <c r="F62" s="1" t="s">
        <v>212</v>
      </c>
      <c r="G62" s="1" t="s">
        <v>223</v>
      </c>
      <c r="H62" s="1" t="s">
        <v>559</v>
      </c>
      <c r="I62" s="1" t="s">
        <v>214</v>
      </c>
    </row>
    <row r="63" spans="1:9" ht="15">
      <c r="A63" s="1">
        <v>1</v>
      </c>
      <c r="B63" t="s">
        <v>560</v>
      </c>
      <c r="C63" t="s">
        <v>519</v>
      </c>
      <c r="D63" s="1">
        <v>1</v>
      </c>
      <c r="E63" s="1">
        <v>300</v>
      </c>
      <c r="F63" s="1" t="s">
        <v>525</v>
      </c>
      <c r="G63" s="1" t="s">
        <v>274</v>
      </c>
      <c r="H63" s="1" t="s">
        <v>527</v>
      </c>
      <c r="I63" s="1" t="s">
        <v>214</v>
      </c>
    </row>
    <row r="64" spans="1:9" ht="15">
      <c r="A64" s="1">
        <v>1</v>
      </c>
      <c r="B64" t="s">
        <v>125</v>
      </c>
      <c r="C64" t="s">
        <v>229</v>
      </c>
      <c r="D64" s="1">
        <v>4</v>
      </c>
      <c r="E64" s="1" t="s">
        <v>215</v>
      </c>
      <c r="F64" s="1" t="s">
        <v>212</v>
      </c>
      <c r="G64" s="1">
        <f>2+'Base Stats'!B7</f>
        <v>19</v>
      </c>
      <c r="H64" s="1" t="s">
        <v>226</v>
      </c>
      <c r="I64" s="1" t="s">
        <v>214</v>
      </c>
    </row>
    <row r="65" spans="1:9" ht="15">
      <c r="A65" s="1">
        <v>1</v>
      </c>
      <c r="B65" t="s">
        <v>561</v>
      </c>
      <c r="C65" t="s">
        <v>228</v>
      </c>
      <c r="D65" s="1">
        <v>1</v>
      </c>
      <c r="E65" s="1">
        <v>0</v>
      </c>
      <c r="F65" s="1" t="s">
        <v>216</v>
      </c>
      <c r="G65" s="1" t="s">
        <v>562</v>
      </c>
      <c r="H65" s="1" t="s">
        <v>505</v>
      </c>
      <c r="I65" s="1" t="s">
        <v>214</v>
      </c>
    </row>
    <row r="66" spans="1:9" ht="15">
      <c r="A66" s="1">
        <v>1</v>
      </c>
      <c r="B66" t="s">
        <v>563</v>
      </c>
      <c r="C66" t="s">
        <v>225</v>
      </c>
      <c r="D66" s="1">
        <v>1</v>
      </c>
      <c r="E66" s="1">
        <v>0</v>
      </c>
      <c r="F66" s="1" t="s">
        <v>212</v>
      </c>
      <c r="G66" s="1" t="s">
        <v>223</v>
      </c>
      <c r="H66" s="1" t="s">
        <v>564</v>
      </c>
      <c r="I66" s="1" t="s">
        <v>214</v>
      </c>
    </row>
    <row r="67" spans="1:9" ht="15">
      <c r="A67" s="1">
        <v>1</v>
      </c>
      <c r="B67" t="s">
        <v>565</v>
      </c>
      <c r="C67" t="s">
        <v>233</v>
      </c>
      <c r="D67" s="1">
        <v>4</v>
      </c>
      <c r="E67" s="1">
        <v>0</v>
      </c>
      <c r="F67" s="1" t="s">
        <v>212</v>
      </c>
      <c r="G67" s="1">
        <f>4*'Base Stats'!B7</f>
        <v>68</v>
      </c>
      <c r="H67" s="1" t="s">
        <v>567</v>
      </c>
      <c r="I67" s="1" t="s">
        <v>214</v>
      </c>
    </row>
    <row r="68" spans="1:9" ht="15">
      <c r="A68" s="1">
        <v>1</v>
      </c>
      <c r="B68" t="s">
        <v>566</v>
      </c>
      <c r="C68" t="s">
        <v>233</v>
      </c>
      <c r="D68" s="1">
        <v>2</v>
      </c>
      <c r="E68" s="1">
        <v>0</v>
      </c>
      <c r="F68" s="1" t="s">
        <v>521</v>
      </c>
      <c r="G68" s="1">
        <f>5+'Base Stats'!B7</f>
        <v>22</v>
      </c>
      <c r="H68" s="1" t="str">
        <f>ROUNDDOWN('Base Stats'!B7/4,0)&amp;" weapons"</f>
        <v>4 weapons</v>
      </c>
      <c r="I68" s="1" t="s">
        <v>214</v>
      </c>
    </row>
    <row r="69" spans="1:9" ht="15">
      <c r="A69" s="1">
        <v>1</v>
      </c>
      <c r="B69" t="s">
        <v>568</v>
      </c>
      <c r="C69" t="s">
        <v>231</v>
      </c>
      <c r="D69" s="1">
        <v>1</v>
      </c>
      <c r="E69" s="1">
        <v>30</v>
      </c>
      <c r="F69" s="1" t="s">
        <v>219</v>
      </c>
      <c r="G69" s="1" t="s">
        <v>274</v>
      </c>
      <c r="H69" s="1" t="s">
        <v>248</v>
      </c>
      <c r="I69" s="1" t="s">
        <v>243</v>
      </c>
    </row>
    <row r="70" spans="1:9" ht="15">
      <c r="A70" s="1">
        <v>1</v>
      </c>
      <c r="B70" t="s">
        <v>569</v>
      </c>
      <c r="C70" t="s">
        <v>234</v>
      </c>
      <c r="D70" s="1">
        <v>1</v>
      </c>
      <c r="E70" s="1">
        <v>90</v>
      </c>
      <c r="F70" s="1" t="s">
        <v>216</v>
      </c>
      <c r="G70" s="1" t="s">
        <v>274</v>
      </c>
      <c r="H70" s="1" t="s">
        <v>527</v>
      </c>
      <c r="I70" s="1" t="s">
        <v>214</v>
      </c>
    </row>
    <row r="71" spans="1:9" ht="15">
      <c r="A71" s="1">
        <v>1</v>
      </c>
      <c r="B71" t="s">
        <v>570</v>
      </c>
      <c r="C71" t="s">
        <v>228</v>
      </c>
      <c r="D71" s="1">
        <v>20</v>
      </c>
      <c r="E71" s="1">
        <f>'Base Stats'!B7</f>
        <v>17</v>
      </c>
      <c r="F71" s="1" t="s">
        <v>216</v>
      </c>
      <c r="G71" s="1" t="str">
        <f>2*'Base Stats'!B7&amp;" hrs"</f>
        <v>34 hrs</v>
      </c>
      <c r="H71" s="1" t="s">
        <v>571</v>
      </c>
      <c r="I71" s="1" t="s">
        <v>243</v>
      </c>
    </row>
    <row r="72" spans="1:9" ht="15">
      <c r="A72" s="1">
        <v>1</v>
      </c>
      <c r="B72" t="s">
        <v>572</v>
      </c>
      <c r="C72" t="s">
        <v>228</v>
      </c>
      <c r="D72" s="1">
        <v>20</v>
      </c>
      <c r="E72" s="1">
        <f>'Base Stats'!B8</f>
        <v>0</v>
      </c>
      <c r="F72" s="1" t="s">
        <v>573</v>
      </c>
      <c r="G72" s="1">
        <v>8</v>
      </c>
      <c r="H72" s="1" t="s">
        <v>574</v>
      </c>
      <c r="I72" s="1" t="s">
        <v>214</v>
      </c>
    </row>
    <row r="73" spans="1:9" ht="15">
      <c r="A73" s="1">
        <v>1</v>
      </c>
      <c r="B73" t="s">
        <v>575</v>
      </c>
      <c r="C73" t="s">
        <v>222</v>
      </c>
      <c r="D73" s="1">
        <v>4</v>
      </c>
      <c r="E73" s="1">
        <v>0</v>
      </c>
      <c r="F73" s="1" t="s">
        <v>216</v>
      </c>
      <c r="G73" s="1" t="s">
        <v>223</v>
      </c>
      <c r="H73" s="1" t="s">
        <v>217</v>
      </c>
      <c r="I73" s="1" t="s">
        <v>214</v>
      </c>
    </row>
    <row r="74" spans="1:9" ht="15">
      <c r="A74" s="1">
        <v>1</v>
      </c>
      <c r="B74" t="s">
        <v>576</v>
      </c>
      <c r="C74" t="s">
        <v>258</v>
      </c>
      <c r="D74" s="1">
        <v>200</v>
      </c>
      <c r="E74" s="1">
        <v>15</v>
      </c>
      <c r="F74" s="1" t="s">
        <v>216</v>
      </c>
      <c r="G74" s="1" t="s">
        <v>217</v>
      </c>
      <c r="H74" s="1" t="str">
        <f>'Base Stats'!B7&amp;" cu ft"</f>
        <v>17 cu ft</v>
      </c>
      <c r="I74" s="1" t="s">
        <v>214</v>
      </c>
    </row>
    <row r="75" spans="1:9" ht="15">
      <c r="A75" s="1">
        <v>2</v>
      </c>
      <c r="B75" t="s">
        <v>126</v>
      </c>
      <c r="C75" t="s">
        <v>230</v>
      </c>
      <c r="D75" s="1">
        <v>5</v>
      </c>
      <c r="E75" s="1" t="s">
        <v>215</v>
      </c>
      <c r="F75" s="1" t="s">
        <v>212</v>
      </c>
      <c r="G75" s="1">
        <f>1+'Base Stats'!B7</f>
        <v>18</v>
      </c>
      <c r="H75" s="1" t="s">
        <v>226</v>
      </c>
      <c r="I75" s="1" t="s">
        <v>214</v>
      </c>
    </row>
    <row r="76" spans="1:9" ht="15">
      <c r="A76" s="1">
        <v>2</v>
      </c>
      <c r="B76" t="s">
        <v>577</v>
      </c>
      <c r="C76" t="s">
        <v>266</v>
      </c>
      <c r="D76" s="1">
        <v>2</v>
      </c>
      <c r="E76" s="1">
        <v>0</v>
      </c>
      <c r="F76" s="1" t="s">
        <v>525</v>
      </c>
      <c r="G76" s="1">
        <f>10*'Base Stats'!B7</f>
        <v>170</v>
      </c>
      <c r="H76" s="1" t="str">
        <f>'Base Stats'!B7&amp;" ft cube"</f>
        <v>17 ft cube</v>
      </c>
      <c r="I76" s="1" t="s">
        <v>214</v>
      </c>
    </row>
    <row r="77" spans="1:9" ht="15">
      <c r="A77" s="1">
        <v>2</v>
      </c>
      <c r="B77" t="s">
        <v>127</v>
      </c>
      <c r="C77" t="s">
        <v>228</v>
      </c>
      <c r="D77" s="1">
        <v>40</v>
      </c>
      <c r="E77" s="1">
        <v>0</v>
      </c>
      <c r="F77" s="1" t="s">
        <v>212</v>
      </c>
      <c r="G77" s="1" t="s">
        <v>217</v>
      </c>
      <c r="H77" s="1" t="s">
        <v>217</v>
      </c>
      <c r="I77" s="1" t="s">
        <v>214</v>
      </c>
    </row>
    <row r="78" spans="1:9" ht="15">
      <c r="A78" s="1">
        <v>2</v>
      </c>
      <c r="B78" t="s">
        <v>578</v>
      </c>
      <c r="C78" t="s">
        <v>230</v>
      </c>
      <c r="D78" s="1">
        <v>5</v>
      </c>
      <c r="E78" s="1">
        <v>0</v>
      </c>
      <c r="F78" s="1" t="s">
        <v>212</v>
      </c>
      <c r="G78" s="1">
        <f>2*'Base Stats'!B7</f>
        <v>34</v>
      </c>
      <c r="H78" s="1" t="s">
        <v>505</v>
      </c>
      <c r="I78" s="1" t="s">
        <v>243</v>
      </c>
    </row>
    <row r="79" spans="1:9" ht="15">
      <c r="A79" s="1">
        <v>2</v>
      </c>
      <c r="B79" t="s">
        <v>579</v>
      </c>
      <c r="C79" t="s">
        <v>230</v>
      </c>
      <c r="D79" s="1">
        <v>200</v>
      </c>
      <c r="E79" s="1">
        <v>0</v>
      </c>
      <c r="F79" s="1" t="s">
        <v>212</v>
      </c>
      <c r="G79" s="1" t="s">
        <v>217</v>
      </c>
      <c r="H79" s="1" t="s">
        <v>505</v>
      </c>
      <c r="I79" s="1" t="s">
        <v>217</v>
      </c>
    </row>
    <row r="80" spans="1:9" ht="15">
      <c r="A80" s="1">
        <v>2</v>
      </c>
      <c r="B80" t="s">
        <v>580</v>
      </c>
      <c r="C80" t="s">
        <v>222</v>
      </c>
      <c r="D80" s="1">
        <v>2</v>
      </c>
      <c r="E80" s="1">
        <v>0</v>
      </c>
      <c r="F80" s="1" t="s">
        <v>212</v>
      </c>
      <c r="G80" s="1">
        <f>'Base Stats'!B7</f>
        <v>17</v>
      </c>
      <c r="H80" s="1" t="s">
        <v>581</v>
      </c>
      <c r="I80" s="1" t="s">
        <v>214</v>
      </c>
    </row>
    <row r="81" spans="1:9" ht="15">
      <c r="A81" s="1">
        <v>2</v>
      </c>
      <c r="B81" t="s">
        <v>128</v>
      </c>
      <c r="C81" t="s">
        <v>249</v>
      </c>
      <c r="D81" s="1">
        <v>1</v>
      </c>
      <c r="E81" s="1">
        <v>60</v>
      </c>
      <c r="F81" s="1" t="s">
        <v>216</v>
      </c>
      <c r="G81" s="1" t="s">
        <v>217</v>
      </c>
      <c r="H81" s="1" t="str">
        <f>'Base Stats'!B7&amp;"d6 creatures"</f>
        <v>17d6 creatures</v>
      </c>
      <c r="I81" s="1" t="s">
        <v>217</v>
      </c>
    </row>
    <row r="82" spans="1:9" ht="15">
      <c r="A82" s="1">
        <v>2</v>
      </c>
      <c r="B82" t="s">
        <v>129</v>
      </c>
      <c r="C82" t="s">
        <v>233</v>
      </c>
      <c r="D82" s="1">
        <v>40</v>
      </c>
      <c r="E82" s="1">
        <v>0</v>
      </c>
      <c r="F82" s="1" t="s">
        <v>216</v>
      </c>
      <c r="G82" s="1" t="s">
        <v>239</v>
      </c>
      <c r="H82" s="1" t="s">
        <v>240</v>
      </c>
      <c r="I82" s="1" t="s">
        <v>214</v>
      </c>
    </row>
    <row r="83" spans="1:9" ht="15">
      <c r="A83" s="1">
        <v>2</v>
      </c>
      <c r="B83" t="s">
        <v>582</v>
      </c>
      <c r="C83" t="s">
        <v>519</v>
      </c>
      <c r="D83" s="1">
        <v>40</v>
      </c>
      <c r="E83" s="1">
        <v>90</v>
      </c>
      <c r="F83" s="1" t="s">
        <v>212</v>
      </c>
      <c r="G83" s="1">
        <f>2*'Base Stats'!B7</f>
        <v>34</v>
      </c>
      <c r="H83" s="1" t="s">
        <v>217</v>
      </c>
      <c r="I83" s="1" t="s">
        <v>214</v>
      </c>
    </row>
    <row r="84" spans="1:9" ht="15">
      <c r="A84" s="1">
        <v>2</v>
      </c>
      <c r="B84" t="s">
        <v>583</v>
      </c>
      <c r="C84" t="s">
        <v>218</v>
      </c>
      <c r="D84" s="1">
        <v>2</v>
      </c>
      <c r="E84" s="1">
        <f>90+30*'Base Stats'!B7</f>
        <v>600</v>
      </c>
      <c r="F84" s="1" t="s">
        <v>219</v>
      </c>
      <c r="G84" s="1">
        <v>2</v>
      </c>
      <c r="H84" s="1" t="s">
        <v>527</v>
      </c>
      <c r="I84" s="1" t="s">
        <v>217</v>
      </c>
    </row>
    <row r="85" spans="1:9" ht="15">
      <c r="A85" s="1">
        <v>2</v>
      </c>
      <c r="B85" t="s">
        <v>584</v>
      </c>
      <c r="C85" t="s">
        <v>225</v>
      </c>
      <c r="D85" s="1">
        <v>2</v>
      </c>
      <c r="E85" s="1">
        <v>0</v>
      </c>
      <c r="F85" s="1" t="s">
        <v>216</v>
      </c>
      <c r="G85" s="1" t="s">
        <v>217</v>
      </c>
      <c r="H85" s="1" t="s">
        <v>505</v>
      </c>
      <c r="I85" s="1" t="s">
        <v>214</v>
      </c>
    </row>
    <row r="86" spans="1:9" ht="15">
      <c r="A86" s="1">
        <v>2</v>
      </c>
      <c r="B86" t="s">
        <v>585</v>
      </c>
      <c r="C86" t="s">
        <v>225</v>
      </c>
      <c r="D86" s="1">
        <v>6</v>
      </c>
      <c r="E86" s="1">
        <v>0</v>
      </c>
      <c r="F86" s="1" t="s">
        <v>216</v>
      </c>
      <c r="G86" s="1" t="s">
        <v>223</v>
      </c>
      <c r="H86" s="1" t="s">
        <v>505</v>
      </c>
      <c r="I86" s="1" t="s">
        <v>214</v>
      </c>
    </row>
    <row r="87" spans="1:9" ht="15">
      <c r="A87" s="1">
        <v>2</v>
      </c>
      <c r="B87" t="s">
        <v>588</v>
      </c>
      <c r="C87" t="s">
        <v>211</v>
      </c>
      <c r="D87" s="1">
        <v>2</v>
      </c>
      <c r="E87" s="1" t="s">
        <v>217</v>
      </c>
      <c r="F87" s="1" t="s">
        <v>219</v>
      </c>
      <c r="G87" s="1" t="s">
        <v>223</v>
      </c>
      <c r="H87" s="1" t="s">
        <v>527</v>
      </c>
      <c r="I87" s="1" t="s">
        <v>243</v>
      </c>
    </row>
    <row r="88" spans="1:9" ht="15">
      <c r="A88" s="1">
        <v>2</v>
      </c>
      <c r="B88" t="s">
        <v>586</v>
      </c>
      <c r="C88" t="s">
        <v>236</v>
      </c>
      <c r="D88" s="1">
        <v>3</v>
      </c>
      <c r="E88" s="1">
        <v>90</v>
      </c>
      <c r="F88" s="1" t="s">
        <v>216</v>
      </c>
      <c r="G88" s="1">
        <f>3*'Base Stats'!B7</f>
        <v>51</v>
      </c>
      <c r="H88" s="1" t="s">
        <v>587</v>
      </c>
      <c r="I88" s="1" t="s">
        <v>214</v>
      </c>
    </row>
    <row r="89" spans="1:9" ht="15">
      <c r="A89" s="1">
        <v>2</v>
      </c>
      <c r="B89" t="s">
        <v>589</v>
      </c>
      <c r="C89" t="s">
        <v>222</v>
      </c>
      <c r="D89" s="1">
        <v>8</v>
      </c>
      <c r="E89" s="1">
        <v>0</v>
      </c>
      <c r="F89" s="1" t="s">
        <v>216</v>
      </c>
      <c r="G89" s="1" t="s">
        <v>223</v>
      </c>
      <c r="H89" s="1" t="s">
        <v>505</v>
      </c>
      <c r="I89" s="1" t="s">
        <v>243</v>
      </c>
    </row>
    <row r="90" spans="1:9" ht="15">
      <c r="A90" s="1">
        <v>2</v>
      </c>
      <c r="B90" t="s">
        <v>590</v>
      </c>
      <c r="C90" t="s">
        <v>228</v>
      </c>
      <c r="D90" s="1">
        <v>4</v>
      </c>
      <c r="E90" s="1">
        <v>0</v>
      </c>
      <c r="F90" s="1" t="s">
        <v>212</v>
      </c>
      <c r="G90" s="1">
        <f>5*'Base Stats'!B7</f>
        <v>85</v>
      </c>
      <c r="H90" s="1" t="s">
        <v>247</v>
      </c>
      <c r="I90" s="1" t="s">
        <v>214</v>
      </c>
    </row>
    <row r="91" spans="1:9" ht="15">
      <c r="A91" s="1">
        <v>2</v>
      </c>
      <c r="B91" t="s">
        <v>591</v>
      </c>
      <c r="C91" t="s">
        <v>228</v>
      </c>
      <c r="D91" s="1">
        <v>5</v>
      </c>
      <c r="E91" s="1">
        <v>0</v>
      </c>
      <c r="F91" s="1" t="s">
        <v>212</v>
      </c>
      <c r="G91" s="1">
        <f>'Base Stats'!B7</f>
        <v>17</v>
      </c>
      <c r="H91" s="1" t="s">
        <v>564</v>
      </c>
      <c r="I91" s="1" t="s">
        <v>214</v>
      </c>
    </row>
    <row r="92" spans="1:9" ht="15">
      <c r="A92" s="1">
        <v>2</v>
      </c>
      <c r="B92" t="s">
        <v>592</v>
      </c>
      <c r="C92" t="s">
        <v>228</v>
      </c>
      <c r="D92" s="1">
        <v>2</v>
      </c>
      <c r="E92" s="1">
        <v>90</v>
      </c>
      <c r="F92" s="1" t="s">
        <v>593</v>
      </c>
      <c r="G92" s="1" t="s">
        <v>274</v>
      </c>
      <c r="H92" s="1" t="s">
        <v>594</v>
      </c>
      <c r="I92" s="1" t="s">
        <v>217</v>
      </c>
    </row>
    <row r="93" spans="1:9" ht="15">
      <c r="A93" s="1">
        <v>2</v>
      </c>
      <c r="B93" t="s">
        <v>595</v>
      </c>
      <c r="C93" t="s">
        <v>233</v>
      </c>
      <c r="D93" s="1">
        <v>2</v>
      </c>
      <c r="E93" s="1">
        <f>120+30*'Base Stats'!B7</f>
        <v>630</v>
      </c>
      <c r="F93" s="1" t="s">
        <v>212</v>
      </c>
      <c r="G93" s="1" t="s">
        <v>274</v>
      </c>
      <c r="H93" s="1" t="s">
        <v>527</v>
      </c>
      <c r="I93" s="1" t="s">
        <v>217</v>
      </c>
    </row>
    <row r="94" spans="1:9" ht="15">
      <c r="A94" s="1">
        <v>2</v>
      </c>
      <c r="B94" t="s">
        <v>596</v>
      </c>
      <c r="C94" t="s">
        <v>229</v>
      </c>
      <c r="D94" s="1">
        <v>1</v>
      </c>
      <c r="E94" s="1">
        <v>30</v>
      </c>
      <c r="F94" s="1" t="s">
        <v>212</v>
      </c>
      <c r="G94" s="1" t="s">
        <v>223</v>
      </c>
      <c r="H94" s="1" t="s">
        <v>217</v>
      </c>
      <c r="I94" s="1" t="s">
        <v>214</v>
      </c>
    </row>
    <row r="95" spans="1:9" ht="15">
      <c r="A95" s="1">
        <v>2</v>
      </c>
      <c r="B95" t="s">
        <v>597</v>
      </c>
      <c r="C95" t="s">
        <v>246</v>
      </c>
      <c r="D95" s="1">
        <v>5</v>
      </c>
      <c r="E95" s="1">
        <v>360</v>
      </c>
      <c r="F95" s="1" t="s">
        <v>212</v>
      </c>
      <c r="G95" s="1">
        <f>2*'Base Stats'!B7</f>
        <v>34</v>
      </c>
      <c r="H95" s="1" t="s">
        <v>247</v>
      </c>
      <c r="I95" s="1" t="s">
        <v>217</v>
      </c>
    </row>
    <row r="96" spans="1:9" ht="15">
      <c r="A96" s="1">
        <v>2</v>
      </c>
      <c r="B96" t="s">
        <v>130</v>
      </c>
      <c r="C96" t="s">
        <v>234</v>
      </c>
      <c r="D96" s="1">
        <v>2</v>
      </c>
      <c r="E96" s="1">
        <v>0</v>
      </c>
      <c r="F96" s="1" t="s">
        <v>212</v>
      </c>
      <c r="G96" s="1">
        <f>'Base Stats'!B7</f>
        <v>17</v>
      </c>
      <c r="H96" s="1" t="s">
        <v>235</v>
      </c>
      <c r="I96" s="1" t="s">
        <v>214</v>
      </c>
    </row>
    <row r="97" spans="1:9" ht="15">
      <c r="A97" s="1">
        <v>2</v>
      </c>
      <c r="B97" t="s">
        <v>131</v>
      </c>
      <c r="C97" t="s">
        <v>241</v>
      </c>
      <c r="D97" s="1">
        <v>40</v>
      </c>
      <c r="E97" s="1">
        <v>90</v>
      </c>
      <c r="F97" s="1" t="s">
        <v>216</v>
      </c>
      <c r="G97" s="1">
        <f>2*'Base Stats'!B7</f>
        <v>34</v>
      </c>
      <c r="H97" s="1" t="s">
        <v>217</v>
      </c>
      <c r="I97" s="1" t="s">
        <v>214</v>
      </c>
    </row>
    <row r="98" spans="1:9" ht="15">
      <c r="A98" s="1">
        <v>2</v>
      </c>
      <c r="B98" t="s">
        <v>598</v>
      </c>
      <c r="C98" t="s">
        <v>229</v>
      </c>
      <c r="D98" s="1">
        <v>20</v>
      </c>
      <c r="E98" s="1">
        <f>5*'Base Stats'!B7</f>
        <v>85</v>
      </c>
      <c r="F98" s="1" t="s">
        <v>212</v>
      </c>
      <c r="G98" s="1">
        <f>60*'Base Stats'!B7</f>
        <v>1020</v>
      </c>
      <c r="H98" s="1" t="s">
        <v>527</v>
      </c>
      <c r="I98" s="1" t="s">
        <v>243</v>
      </c>
    </row>
    <row r="99" spans="1:9" ht="15">
      <c r="A99" s="1">
        <v>2</v>
      </c>
      <c r="B99" t="s">
        <v>599</v>
      </c>
      <c r="C99" t="s">
        <v>229</v>
      </c>
      <c r="D99" s="1">
        <v>20</v>
      </c>
      <c r="E99" s="1">
        <f>5*'Base Stats'!B7</f>
        <v>85</v>
      </c>
      <c r="F99" s="1" t="s">
        <v>212</v>
      </c>
      <c r="G99" s="1">
        <f>60*'Base Stats'!B7</f>
        <v>1020</v>
      </c>
      <c r="H99" s="1" t="s">
        <v>527</v>
      </c>
      <c r="I99" s="1" t="s">
        <v>243</v>
      </c>
    </row>
    <row r="100" spans="1:9" ht="15">
      <c r="A100" s="1">
        <v>2</v>
      </c>
      <c r="B100" t="s">
        <v>600</v>
      </c>
      <c r="C100" t="s">
        <v>229</v>
      </c>
      <c r="D100" s="1">
        <v>20</v>
      </c>
      <c r="E100" s="1">
        <f>5*'Base Stats'!B7</f>
        <v>85</v>
      </c>
      <c r="F100" s="1" t="s">
        <v>212</v>
      </c>
      <c r="G100" s="1">
        <f>60*'Base Stats'!B7</f>
        <v>1020</v>
      </c>
      <c r="H100" s="1" t="s">
        <v>527</v>
      </c>
      <c r="I100" s="1" t="s">
        <v>243</v>
      </c>
    </row>
    <row r="101" spans="1:9" ht="15">
      <c r="A101" s="1">
        <v>2</v>
      </c>
      <c r="B101" t="s">
        <v>601</v>
      </c>
      <c r="C101" t="s">
        <v>229</v>
      </c>
      <c r="D101" s="1">
        <v>20</v>
      </c>
      <c r="E101" s="1">
        <f>5*'Base Stats'!B7</f>
        <v>85</v>
      </c>
      <c r="F101" s="1" t="s">
        <v>212</v>
      </c>
      <c r="G101" s="1">
        <f>60*'Base Stats'!B7</f>
        <v>1020</v>
      </c>
      <c r="H101" s="1" t="s">
        <v>527</v>
      </c>
      <c r="I101" s="1" t="s">
        <v>243</v>
      </c>
    </row>
    <row r="102" spans="1:9" ht="15">
      <c r="A102" s="1">
        <v>2</v>
      </c>
      <c r="B102" t="s">
        <v>602</v>
      </c>
      <c r="C102" t="s">
        <v>229</v>
      </c>
      <c r="D102" s="1">
        <v>20</v>
      </c>
      <c r="E102" s="1">
        <f>5*'Base Stats'!B7</f>
        <v>85</v>
      </c>
      <c r="F102" s="1" t="s">
        <v>212</v>
      </c>
      <c r="G102" s="1">
        <f>60*'Base Stats'!B7</f>
        <v>1020</v>
      </c>
      <c r="H102" s="1" t="s">
        <v>527</v>
      </c>
      <c r="I102" s="1" t="s">
        <v>243</v>
      </c>
    </row>
    <row r="103" spans="1:9" ht="15">
      <c r="A103" s="1">
        <v>2</v>
      </c>
      <c r="B103" t="s">
        <v>603</v>
      </c>
      <c r="C103" t="s">
        <v>229</v>
      </c>
      <c r="D103" s="1">
        <v>20</v>
      </c>
      <c r="E103" s="1">
        <f>5*'Base Stats'!B7</f>
        <v>85</v>
      </c>
      <c r="F103" s="1" t="s">
        <v>212</v>
      </c>
      <c r="G103" s="1">
        <f>60*'Base Stats'!B7</f>
        <v>1020</v>
      </c>
      <c r="H103" s="1" t="s">
        <v>527</v>
      </c>
      <c r="I103" s="1" t="s">
        <v>243</v>
      </c>
    </row>
    <row r="104" spans="1:9" ht="15">
      <c r="A104" s="1">
        <v>2</v>
      </c>
      <c r="B104" t="s">
        <v>604</v>
      </c>
      <c r="C104" t="s">
        <v>229</v>
      </c>
      <c r="D104" s="1">
        <v>20</v>
      </c>
      <c r="E104" s="1">
        <f>5*'Base Stats'!B7</f>
        <v>85</v>
      </c>
      <c r="F104" s="1" t="s">
        <v>212</v>
      </c>
      <c r="G104" s="1">
        <f>60*'Base Stats'!B7</f>
        <v>1020</v>
      </c>
      <c r="H104" s="1" t="s">
        <v>527</v>
      </c>
      <c r="I104" s="1" t="s">
        <v>243</v>
      </c>
    </row>
    <row r="105" spans="1:9" ht="15">
      <c r="A105" s="1">
        <v>2</v>
      </c>
      <c r="B105" t="s">
        <v>605</v>
      </c>
      <c r="C105" t="s">
        <v>236</v>
      </c>
      <c r="D105" s="1">
        <v>20</v>
      </c>
      <c r="E105" s="1">
        <f>5*'Base Stats'!B8</f>
        <v>0</v>
      </c>
      <c r="F105" s="1" t="s">
        <v>212</v>
      </c>
      <c r="G105" s="1">
        <f>2*'Base Stats'!B7</f>
        <v>34</v>
      </c>
      <c r="H105" s="1" t="s">
        <v>267</v>
      </c>
      <c r="I105" s="1" t="s">
        <v>214</v>
      </c>
    </row>
    <row r="106" spans="1:9" ht="15">
      <c r="A106" s="1">
        <v>2</v>
      </c>
      <c r="B106" t="s">
        <v>132</v>
      </c>
      <c r="C106" t="s">
        <v>218</v>
      </c>
      <c r="D106" s="1">
        <v>20</v>
      </c>
      <c r="E106" s="1">
        <v>0</v>
      </c>
      <c r="F106" s="1" t="s">
        <v>216</v>
      </c>
      <c r="G106" s="1" t="s">
        <v>217</v>
      </c>
      <c r="H106" s="1" t="s">
        <v>242</v>
      </c>
      <c r="I106" s="1" t="s">
        <v>243</v>
      </c>
    </row>
    <row r="107" spans="1:9" ht="15">
      <c r="A107" s="1">
        <v>2</v>
      </c>
      <c r="B107" t="s">
        <v>606</v>
      </c>
      <c r="C107" t="s">
        <v>607</v>
      </c>
      <c r="D107" s="1">
        <v>200</v>
      </c>
      <c r="E107" s="1" t="s">
        <v>217</v>
      </c>
      <c r="F107" s="1" t="s">
        <v>216</v>
      </c>
      <c r="G107" s="1" t="s">
        <v>274</v>
      </c>
      <c r="H107" s="1" t="s">
        <v>530</v>
      </c>
      <c r="I107" s="1" t="s">
        <v>214</v>
      </c>
    </row>
    <row r="108" spans="1:9" ht="15">
      <c r="A108" s="1">
        <v>2</v>
      </c>
      <c r="B108" t="s">
        <v>133</v>
      </c>
      <c r="C108" t="s">
        <v>236</v>
      </c>
      <c r="D108" s="1">
        <v>3</v>
      </c>
      <c r="E108" s="1">
        <v>0</v>
      </c>
      <c r="F108" s="1" t="s">
        <v>212</v>
      </c>
      <c r="G108" s="1">
        <f>'Base Stats'!B7</f>
        <v>17</v>
      </c>
      <c r="H108" s="1" t="s">
        <v>244</v>
      </c>
      <c r="I108" s="1" t="s">
        <v>214</v>
      </c>
    </row>
    <row r="109" spans="1:9" ht="15">
      <c r="A109" s="1">
        <v>2</v>
      </c>
      <c r="B109" t="s">
        <v>608</v>
      </c>
      <c r="C109" t="s">
        <v>236</v>
      </c>
      <c r="D109" s="1">
        <v>40</v>
      </c>
      <c r="E109" s="1">
        <v>90</v>
      </c>
      <c r="F109" s="1" t="s">
        <v>212</v>
      </c>
      <c r="G109" s="1">
        <f>2*'Base Stats'!B7</f>
        <v>34</v>
      </c>
      <c r="H109" s="1" t="s">
        <v>217</v>
      </c>
      <c r="I109" s="1" t="s">
        <v>214</v>
      </c>
    </row>
    <row r="110" spans="1:9" ht="15">
      <c r="A110" s="1">
        <v>2</v>
      </c>
      <c r="B110" t="s">
        <v>134</v>
      </c>
      <c r="C110" t="s">
        <v>250</v>
      </c>
      <c r="D110" s="1">
        <v>2</v>
      </c>
      <c r="E110" s="1" t="s">
        <v>215</v>
      </c>
      <c r="F110" s="1" t="s">
        <v>212</v>
      </c>
      <c r="G110" s="1" t="s">
        <v>223</v>
      </c>
      <c r="H110" s="1" t="s">
        <v>251</v>
      </c>
      <c r="I110" s="1" t="s">
        <v>214</v>
      </c>
    </row>
    <row r="111" spans="1:9" ht="15">
      <c r="A111" s="1">
        <v>2</v>
      </c>
      <c r="B111" t="s">
        <v>609</v>
      </c>
      <c r="C111" t="s">
        <v>610</v>
      </c>
      <c r="D111" s="1">
        <v>3</v>
      </c>
      <c r="E111" s="1">
        <v>0</v>
      </c>
      <c r="F111" s="1" t="s">
        <v>212</v>
      </c>
      <c r="G111" s="1">
        <f>'Base Stats'!B10</f>
        <v>17</v>
      </c>
      <c r="H111" s="1" t="s">
        <v>244</v>
      </c>
      <c r="I111" s="1" t="s">
        <v>214</v>
      </c>
    </row>
    <row r="112" spans="1:9" ht="15">
      <c r="A112" s="1">
        <v>2</v>
      </c>
      <c r="B112" t="s">
        <v>611</v>
      </c>
      <c r="C112" t="s">
        <v>519</v>
      </c>
      <c r="D112" s="1">
        <v>20</v>
      </c>
      <c r="E112" s="1">
        <v>90</v>
      </c>
      <c r="F112" s="1" t="s">
        <v>212</v>
      </c>
      <c r="G112" s="1" t="s">
        <v>612</v>
      </c>
      <c r="H112" s="1" t="s">
        <v>257</v>
      </c>
      <c r="I112" s="1" t="s">
        <v>214</v>
      </c>
    </row>
    <row r="113" spans="1:9" ht="15">
      <c r="A113" s="1">
        <v>2</v>
      </c>
      <c r="B113" t="s">
        <v>135</v>
      </c>
      <c r="C113" t="s">
        <v>236</v>
      </c>
      <c r="D113" s="1">
        <v>5</v>
      </c>
      <c r="E113" s="1">
        <v>120</v>
      </c>
      <c r="F113" s="1" t="s">
        <v>212</v>
      </c>
      <c r="G113" s="1">
        <v>7</v>
      </c>
      <c r="H113" s="1" t="s">
        <v>217</v>
      </c>
      <c r="I113" s="1" t="s">
        <v>217</v>
      </c>
    </row>
    <row r="114" spans="1:9" ht="15">
      <c r="A114" s="1">
        <v>2</v>
      </c>
      <c r="B114" t="s">
        <v>613</v>
      </c>
      <c r="C114" t="s">
        <v>225</v>
      </c>
      <c r="D114" s="1" t="s">
        <v>217</v>
      </c>
      <c r="E114" s="1">
        <v>0</v>
      </c>
      <c r="F114" s="1" t="s">
        <v>212</v>
      </c>
      <c r="G114" s="1" t="str">
        <f>4+2*'Base Stats'!B7&amp;" hrs"</f>
        <v>38 hrs</v>
      </c>
      <c r="H114" s="1" t="s">
        <v>530</v>
      </c>
      <c r="I114" s="1" t="s">
        <v>214</v>
      </c>
    </row>
    <row r="115" spans="1:9" ht="15">
      <c r="A115" s="1">
        <v>2</v>
      </c>
      <c r="B115" t="s">
        <v>136</v>
      </c>
      <c r="C115" t="s">
        <v>252</v>
      </c>
      <c r="D115" s="1">
        <v>2</v>
      </c>
      <c r="E115" s="1">
        <v>90</v>
      </c>
      <c r="F115" s="1" t="s">
        <v>212</v>
      </c>
      <c r="G115" s="1">
        <f>'Base Stats'!B7</f>
        <v>17</v>
      </c>
      <c r="H115" s="1" t="s">
        <v>232</v>
      </c>
      <c r="I115" s="1" t="s">
        <v>243</v>
      </c>
    </row>
    <row r="116" spans="1:9" ht="15">
      <c r="A116" s="1">
        <v>2</v>
      </c>
      <c r="B116" t="s">
        <v>614</v>
      </c>
      <c r="C116" t="s">
        <v>228</v>
      </c>
      <c r="D116" s="1">
        <v>1</v>
      </c>
      <c r="E116" s="1">
        <v>0</v>
      </c>
      <c r="F116" s="1" t="s">
        <v>216</v>
      </c>
      <c r="G116" s="1" t="s">
        <v>274</v>
      </c>
      <c r="H116" s="1" t="s">
        <v>257</v>
      </c>
      <c r="I116" s="1" t="s">
        <v>214</v>
      </c>
    </row>
    <row r="117" spans="1:9" ht="15">
      <c r="A117" s="1">
        <v>2</v>
      </c>
      <c r="B117" t="s">
        <v>615</v>
      </c>
      <c r="C117" t="s">
        <v>229</v>
      </c>
      <c r="D117" s="1">
        <v>4</v>
      </c>
      <c r="E117" s="1">
        <v>0</v>
      </c>
      <c r="F117" s="1" t="s">
        <v>212</v>
      </c>
      <c r="G117" s="1">
        <f>5*'Base Stats'!B7</f>
        <v>85</v>
      </c>
      <c r="H117" s="1" t="s">
        <v>235</v>
      </c>
      <c r="I117" s="1" t="s">
        <v>214</v>
      </c>
    </row>
    <row r="118" spans="1:9" ht="15">
      <c r="A118" s="1">
        <v>2</v>
      </c>
      <c r="B118" t="s">
        <v>616</v>
      </c>
      <c r="C118" t="s">
        <v>218</v>
      </c>
      <c r="D118" s="1">
        <v>2</v>
      </c>
      <c r="E118" s="1">
        <v>10</v>
      </c>
      <c r="F118" s="1" t="s">
        <v>216</v>
      </c>
      <c r="G118" s="1" t="s">
        <v>618</v>
      </c>
      <c r="H118" s="1" t="s">
        <v>527</v>
      </c>
      <c r="I118" s="1" t="s">
        <v>243</v>
      </c>
    </row>
    <row r="119" spans="1:9" ht="15">
      <c r="A119" s="1">
        <v>2</v>
      </c>
      <c r="B119" t="s">
        <v>619</v>
      </c>
      <c r="C119" t="s">
        <v>617</v>
      </c>
      <c r="D119" s="1">
        <v>20</v>
      </c>
      <c r="E119" s="1">
        <v>0</v>
      </c>
      <c r="F119" s="1" t="s">
        <v>216</v>
      </c>
      <c r="G119" s="1">
        <f>5*'Base Stats'!B7</f>
        <v>85</v>
      </c>
      <c r="H119" s="1" t="s">
        <v>620</v>
      </c>
      <c r="I119" s="1" t="s">
        <v>214</v>
      </c>
    </row>
    <row r="120" spans="1:9" ht="15">
      <c r="A120" s="1">
        <v>2</v>
      </c>
      <c r="B120" t="s">
        <v>137</v>
      </c>
      <c r="C120" t="s">
        <v>228</v>
      </c>
      <c r="D120" s="1">
        <v>20</v>
      </c>
      <c r="E120" s="1">
        <v>30</v>
      </c>
      <c r="F120" s="1" t="s">
        <v>216</v>
      </c>
      <c r="G120" s="1">
        <v>10</v>
      </c>
      <c r="H120" s="1" t="s">
        <v>245</v>
      </c>
      <c r="I120" s="1" t="s">
        <v>243</v>
      </c>
    </row>
    <row r="121" spans="1:9" ht="15">
      <c r="A121" s="1">
        <v>2</v>
      </c>
      <c r="B121" t="s">
        <v>138</v>
      </c>
      <c r="C121" t="s">
        <v>253</v>
      </c>
      <c r="D121" s="1">
        <v>2</v>
      </c>
      <c r="E121" s="1">
        <v>90</v>
      </c>
      <c r="F121" s="1" t="s">
        <v>212</v>
      </c>
      <c r="G121" s="1">
        <f>'Base Stats'!B7*60</f>
        <v>1020</v>
      </c>
      <c r="H121" s="1" t="s">
        <v>251</v>
      </c>
      <c r="I121" s="1" t="s">
        <v>214</v>
      </c>
    </row>
    <row r="122" spans="1:9" ht="15">
      <c r="A122" s="1">
        <v>2</v>
      </c>
      <c r="B122" t="s">
        <v>621</v>
      </c>
      <c r="C122" t="s">
        <v>225</v>
      </c>
      <c r="D122" s="1">
        <v>2</v>
      </c>
      <c r="E122" s="1">
        <v>0</v>
      </c>
      <c r="F122" s="1" t="s">
        <v>216</v>
      </c>
      <c r="G122" s="1" t="s">
        <v>223</v>
      </c>
      <c r="H122" s="1" t="s">
        <v>505</v>
      </c>
      <c r="I122" s="1" t="s">
        <v>214</v>
      </c>
    </row>
    <row r="123" spans="1:9" ht="15">
      <c r="A123" s="1">
        <v>2</v>
      </c>
      <c r="B123" t="s">
        <v>622</v>
      </c>
      <c r="C123" t="s">
        <v>236</v>
      </c>
      <c r="D123" s="1">
        <v>5</v>
      </c>
      <c r="E123" s="1">
        <v>90</v>
      </c>
      <c r="F123" s="1" t="s">
        <v>212</v>
      </c>
      <c r="G123" s="1">
        <f>3*'Base Stats'!B7</f>
        <v>51</v>
      </c>
      <c r="H123" s="1" t="s">
        <v>251</v>
      </c>
      <c r="I123" s="1" t="s">
        <v>243</v>
      </c>
    </row>
    <row r="124" spans="1:9" ht="15">
      <c r="A124" s="1">
        <v>2</v>
      </c>
      <c r="B124" t="s">
        <v>623</v>
      </c>
      <c r="C124" t="s">
        <v>225</v>
      </c>
      <c r="D124" s="1">
        <v>1200</v>
      </c>
      <c r="E124" s="1">
        <v>0</v>
      </c>
      <c r="F124" s="1" t="s">
        <v>212</v>
      </c>
      <c r="G124" s="1" t="s">
        <v>223</v>
      </c>
      <c r="H124" s="1" t="s">
        <v>624</v>
      </c>
      <c r="I124" s="1" t="s">
        <v>243</v>
      </c>
    </row>
    <row r="125" spans="1:9" ht="15">
      <c r="A125" s="1">
        <v>2</v>
      </c>
      <c r="B125" t="s">
        <v>139</v>
      </c>
      <c r="C125" t="s">
        <v>254</v>
      </c>
      <c r="D125" s="1">
        <v>2</v>
      </c>
      <c r="E125" s="1">
        <f>15*'Base Stats'!B7</f>
        <v>255</v>
      </c>
      <c r="F125" s="1" t="s">
        <v>216</v>
      </c>
      <c r="G125" s="1">
        <f>'Base Stats'!B7</f>
        <v>17</v>
      </c>
      <c r="H125" s="1" t="s">
        <v>217</v>
      </c>
      <c r="I125" s="1" t="s">
        <v>214</v>
      </c>
    </row>
    <row r="126" spans="1:9" ht="15">
      <c r="A126" s="1">
        <v>2</v>
      </c>
      <c r="B126" t="s">
        <v>625</v>
      </c>
      <c r="C126" t="s">
        <v>532</v>
      </c>
      <c r="D126" s="1">
        <v>2</v>
      </c>
      <c r="E126" s="1">
        <f>30*'Base Stats'!B7</f>
        <v>510</v>
      </c>
      <c r="F126" s="1" t="s">
        <v>212</v>
      </c>
      <c r="G126" s="1">
        <f>5+'Base Stats'!B7</f>
        <v>22</v>
      </c>
      <c r="H126" s="1" t="s">
        <v>217</v>
      </c>
      <c r="I126" s="1" t="s">
        <v>214</v>
      </c>
    </row>
    <row r="127" spans="1:9" ht="15">
      <c r="A127" s="1">
        <v>2</v>
      </c>
      <c r="B127" t="s">
        <v>626</v>
      </c>
      <c r="C127" t="s">
        <v>255</v>
      </c>
      <c r="D127" s="1">
        <v>5</v>
      </c>
      <c r="E127" s="1">
        <f>30*'Base Stats'!B8</f>
        <v>0</v>
      </c>
      <c r="F127" s="1" t="s">
        <v>212</v>
      </c>
      <c r="G127" s="1" t="s">
        <v>217</v>
      </c>
      <c r="H127" s="1" t="s">
        <v>217</v>
      </c>
      <c r="I127" s="1" t="s">
        <v>214</v>
      </c>
    </row>
    <row r="128" spans="1:9" ht="15">
      <c r="A128" s="1">
        <v>2</v>
      </c>
      <c r="B128" t="s">
        <v>140</v>
      </c>
      <c r="C128" t="s">
        <v>255</v>
      </c>
      <c r="D128" s="1">
        <v>20</v>
      </c>
      <c r="E128" s="1">
        <v>0</v>
      </c>
      <c r="F128" s="1" t="s">
        <v>212</v>
      </c>
      <c r="G128" s="1">
        <f>'Base Stats'!B7</f>
        <v>17</v>
      </c>
      <c r="H128" s="1" t="s">
        <v>256</v>
      </c>
      <c r="I128" s="1" t="s">
        <v>214</v>
      </c>
    </row>
    <row r="129" spans="1:9" ht="15">
      <c r="A129" s="1">
        <v>2</v>
      </c>
      <c r="B129" t="s">
        <v>487</v>
      </c>
      <c r="C129" t="s">
        <v>252</v>
      </c>
      <c r="D129" s="1">
        <v>2</v>
      </c>
      <c r="E129" s="1" t="s">
        <v>215</v>
      </c>
      <c r="F129" s="1" t="s">
        <v>212</v>
      </c>
      <c r="G129" s="1" t="s">
        <v>217</v>
      </c>
      <c r="H129" s="1" t="str">
        <f>'Base Stats'!B7&amp;" creatures"</f>
        <v>17 creatures</v>
      </c>
      <c r="I129" s="1" t="s">
        <v>214</v>
      </c>
    </row>
    <row r="130" spans="1:9" ht="15">
      <c r="A130" s="1">
        <v>2</v>
      </c>
      <c r="B130" t="s">
        <v>141</v>
      </c>
      <c r="C130" t="s">
        <v>236</v>
      </c>
      <c r="D130" s="1">
        <v>5</v>
      </c>
      <c r="E130" s="1">
        <v>0</v>
      </c>
      <c r="F130" s="1" t="s">
        <v>216</v>
      </c>
      <c r="G130" s="1">
        <f>'Base Stats'!B7</f>
        <v>17</v>
      </c>
      <c r="H130" s="1" t="s">
        <v>217</v>
      </c>
      <c r="I130" s="1" t="s">
        <v>214</v>
      </c>
    </row>
    <row r="131" spans="1:9" ht="15">
      <c r="A131" s="1">
        <v>2</v>
      </c>
      <c r="B131" t="s">
        <v>142</v>
      </c>
      <c r="C131" t="s">
        <v>246</v>
      </c>
      <c r="D131" s="1">
        <v>5</v>
      </c>
      <c r="E131" s="1">
        <v>360</v>
      </c>
      <c r="F131" s="1" t="s">
        <v>216</v>
      </c>
      <c r="G131" s="1">
        <f>2*'Base Stats'!B7</f>
        <v>34</v>
      </c>
      <c r="H131" s="1" t="s">
        <v>247</v>
      </c>
      <c r="I131" s="1" t="s">
        <v>214</v>
      </c>
    </row>
    <row r="132" spans="1:9" ht="15">
      <c r="A132" s="1">
        <v>2</v>
      </c>
      <c r="B132" t="s">
        <v>143</v>
      </c>
      <c r="C132" t="s">
        <v>233</v>
      </c>
      <c r="D132" s="1">
        <v>5</v>
      </c>
      <c r="E132" s="1">
        <f>30*'Base Stats'!B7</f>
        <v>510</v>
      </c>
      <c r="F132" s="1" t="s">
        <v>212</v>
      </c>
      <c r="G132" s="1">
        <f>3+'Base Stats'!B7</f>
        <v>20</v>
      </c>
      <c r="H132" s="1" t="s">
        <v>217</v>
      </c>
      <c r="I132" s="1" t="s">
        <v>214</v>
      </c>
    </row>
    <row r="133" spans="1:9" ht="15">
      <c r="A133" s="1">
        <v>2</v>
      </c>
      <c r="B133" t="s">
        <v>144</v>
      </c>
      <c r="C133" t="s">
        <v>229</v>
      </c>
      <c r="D133" s="1">
        <v>5</v>
      </c>
      <c r="E133" s="1">
        <v>0</v>
      </c>
      <c r="F133" s="1" t="s">
        <v>216</v>
      </c>
      <c r="G133" s="1" t="s">
        <v>217</v>
      </c>
      <c r="H133" s="1" t="s">
        <v>235</v>
      </c>
      <c r="I133" s="1" t="s">
        <v>214</v>
      </c>
    </row>
    <row r="134" spans="1:9" ht="15">
      <c r="A134" s="1">
        <v>2</v>
      </c>
      <c r="B134" t="s">
        <v>145</v>
      </c>
      <c r="C134" t="s">
        <v>246</v>
      </c>
      <c r="D134" s="1">
        <v>5</v>
      </c>
      <c r="E134" s="1">
        <v>90</v>
      </c>
      <c r="F134" s="1" t="s">
        <v>212</v>
      </c>
      <c r="G134" s="1">
        <v>480</v>
      </c>
      <c r="H134" s="1" t="s">
        <v>248</v>
      </c>
      <c r="I134" s="1" t="s">
        <v>243</v>
      </c>
    </row>
    <row r="135" spans="1:9" ht="15">
      <c r="A135" s="1">
        <v>2</v>
      </c>
      <c r="B135" t="s">
        <v>146</v>
      </c>
      <c r="C135" t="s">
        <v>250</v>
      </c>
      <c r="D135" s="1">
        <v>2</v>
      </c>
      <c r="E135" s="1">
        <v>90</v>
      </c>
      <c r="F135" s="1" t="s">
        <v>212</v>
      </c>
      <c r="G135" s="1">
        <f>'Base Stats'!B7</f>
        <v>17</v>
      </c>
      <c r="H135" s="1" t="str">
        <f>5*'Base Stats'!B7&amp;" foot square"</f>
        <v>85 foot square</v>
      </c>
      <c r="I135" s="1" t="s">
        <v>243</v>
      </c>
    </row>
    <row r="136" spans="1:9" ht="15">
      <c r="A136" s="1">
        <v>3</v>
      </c>
      <c r="B136" t="s">
        <v>147</v>
      </c>
      <c r="C136" t="s">
        <v>252</v>
      </c>
      <c r="D136" s="1">
        <v>200</v>
      </c>
      <c r="E136" s="1" t="s">
        <v>215</v>
      </c>
      <c r="F136" s="1" t="s">
        <v>216</v>
      </c>
      <c r="G136" s="1" t="s">
        <v>263</v>
      </c>
      <c r="H136" s="1" t="s">
        <v>226</v>
      </c>
      <c r="I136" s="1" t="s">
        <v>214</v>
      </c>
    </row>
    <row r="137" spans="1:9" ht="15">
      <c r="A137" s="1">
        <v>3</v>
      </c>
      <c r="B137" t="s">
        <v>148</v>
      </c>
      <c r="C137" t="s">
        <v>264</v>
      </c>
      <c r="D137" s="1">
        <v>3</v>
      </c>
      <c r="E137" s="1">
        <v>15</v>
      </c>
      <c r="F137" s="1" t="s">
        <v>216</v>
      </c>
      <c r="G137" s="1">
        <f>2*'Base Stats'!B7</f>
        <v>34</v>
      </c>
      <c r="H137" s="1" t="s">
        <v>265</v>
      </c>
      <c r="I137" s="1" t="s">
        <v>214</v>
      </c>
    </row>
    <row r="138" spans="1:9" ht="15">
      <c r="A138" s="1">
        <v>3</v>
      </c>
      <c r="B138" t="s">
        <v>149</v>
      </c>
      <c r="C138" t="s">
        <v>237</v>
      </c>
      <c r="D138" s="1">
        <v>200</v>
      </c>
      <c r="E138" s="1">
        <f>60*'Base Stats'!B7</f>
        <v>1020</v>
      </c>
      <c r="F138" s="1" t="s">
        <v>212</v>
      </c>
      <c r="G138" s="1">
        <f>10*'Base Stats'!B7</f>
        <v>170</v>
      </c>
      <c r="H138" s="1" t="s">
        <v>217</v>
      </c>
      <c r="I138" s="1" t="s">
        <v>214</v>
      </c>
    </row>
    <row r="139" spans="1:9" ht="15">
      <c r="A139" s="1">
        <v>3</v>
      </c>
      <c r="B139" t="s">
        <v>150</v>
      </c>
      <c r="C139" t="s">
        <v>252</v>
      </c>
      <c r="D139" s="1">
        <v>3</v>
      </c>
      <c r="E139" s="1" t="s">
        <v>215</v>
      </c>
      <c r="F139" s="1" t="s">
        <v>212</v>
      </c>
      <c r="G139" s="1">
        <v>1</v>
      </c>
      <c r="H139" s="1" t="s">
        <v>226</v>
      </c>
      <c r="I139" s="1" t="s">
        <v>214</v>
      </c>
    </row>
    <row r="140" spans="1:9" ht="15">
      <c r="A140" s="1">
        <v>3</v>
      </c>
      <c r="B140" t="s">
        <v>151</v>
      </c>
      <c r="C140" t="s">
        <v>231</v>
      </c>
      <c r="D140" s="1">
        <v>6</v>
      </c>
      <c r="E140" s="1">
        <v>360</v>
      </c>
      <c r="F140" s="1" t="s">
        <v>216</v>
      </c>
      <c r="G140" s="1" t="s">
        <v>223</v>
      </c>
      <c r="H140" s="1" t="s">
        <v>257</v>
      </c>
      <c r="I140" s="1" t="s">
        <v>217</v>
      </c>
    </row>
    <row r="141" spans="1:9" ht="15">
      <c r="A141" s="1">
        <v>3</v>
      </c>
      <c r="B141" t="s">
        <v>152</v>
      </c>
      <c r="C141" t="s">
        <v>258</v>
      </c>
      <c r="D141" s="1">
        <v>200</v>
      </c>
      <c r="E141" s="1">
        <v>30</v>
      </c>
      <c r="F141" s="1" t="s">
        <v>216</v>
      </c>
      <c r="G141" s="1" t="s">
        <v>217</v>
      </c>
      <c r="H141" s="1" t="str">
        <f>'Base Stats'!B7&amp;" cu feet"</f>
        <v>17 cu feet</v>
      </c>
      <c r="I141" s="1" t="s">
        <v>214</v>
      </c>
    </row>
    <row r="142" spans="1:9" ht="15">
      <c r="A142" s="1">
        <v>3</v>
      </c>
      <c r="B142" t="s">
        <v>153</v>
      </c>
      <c r="C142" t="s">
        <v>230</v>
      </c>
      <c r="D142" s="1">
        <v>20</v>
      </c>
      <c r="E142" s="1" t="s">
        <v>215</v>
      </c>
      <c r="F142" s="1" t="s">
        <v>216</v>
      </c>
      <c r="G142" s="1" t="s">
        <v>223</v>
      </c>
      <c r="H142" s="1" t="s">
        <v>220</v>
      </c>
      <c r="I142" s="1" t="s">
        <v>217</v>
      </c>
    </row>
    <row r="143" spans="1:9" ht="15">
      <c r="A143" s="1">
        <v>3</v>
      </c>
      <c r="B143" t="s">
        <v>154</v>
      </c>
      <c r="C143" t="s">
        <v>230</v>
      </c>
      <c r="D143" s="1">
        <v>20</v>
      </c>
      <c r="E143" s="1" t="s">
        <v>215</v>
      </c>
      <c r="F143" s="1" t="s">
        <v>216</v>
      </c>
      <c r="G143" s="1" t="s">
        <v>223</v>
      </c>
      <c r="H143" s="1" t="s">
        <v>220</v>
      </c>
      <c r="I143" s="1" t="s">
        <v>214</v>
      </c>
    </row>
    <row r="144" spans="1:9" ht="15">
      <c r="A144" s="1">
        <v>3</v>
      </c>
      <c r="B144" t="s">
        <v>155</v>
      </c>
      <c r="C144" t="s">
        <v>229</v>
      </c>
      <c r="D144" s="1">
        <v>6</v>
      </c>
      <c r="E144" s="1">
        <v>180</v>
      </c>
      <c r="F144" s="1" t="s">
        <v>216</v>
      </c>
      <c r="G144" s="1" t="s">
        <v>217</v>
      </c>
      <c r="H144" s="1" t="s">
        <v>259</v>
      </c>
      <c r="I144" s="1" t="s">
        <v>214</v>
      </c>
    </row>
    <row r="145" spans="1:9" ht="15">
      <c r="A145" s="1">
        <v>3</v>
      </c>
      <c r="B145" t="s">
        <v>156</v>
      </c>
      <c r="C145" t="s">
        <v>250</v>
      </c>
      <c r="D145" s="1">
        <v>3</v>
      </c>
      <c r="E145" s="1">
        <v>90</v>
      </c>
      <c r="F145" s="1" t="s">
        <v>212</v>
      </c>
      <c r="G145" s="1">
        <f>'Base Stats'!B7</f>
        <v>17</v>
      </c>
      <c r="H145" s="1" t="str">
        <f>10*'Base Stats'!B7&amp;"' cube"</f>
        <v>170' cube</v>
      </c>
      <c r="I145" s="1" t="s">
        <v>243</v>
      </c>
    </row>
    <row r="146" spans="1:9" ht="15">
      <c r="A146" s="1">
        <v>3</v>
      </c>
      <c r="B146" t="s">
        <v>157</v>
      </c>
      <c r="C146" t="s">
        <v>236</v>
      </c>
      <c r="D146" s="1">
        <v>5</v>
      </c>
      <c r="E146" s="1" t="s">
        <v>215</v>
      </c>
      <c r="F146" s="1" t="s">
        <v>212</v>
      </c>
      <c r="G146" s="1">
        <f>1+'Base Stats'!B7</f>
        <v>18</v>
      </c>
      <c r="H146" s="1" t="s">
        <v>260</v>
      </c>
      <c r="I146" s="1" t="s">
        <v>214</v>
      </c>
    </row>
    <row r="147" spans="1:9" ht="15">
      <c r="A147" s="1">
        <v>3</v>
      </c>
      <c r="B147" t="s">
        <v>158</v>
      </c>
      <c r="C147" t="s">
        <v>253</v>
      </c>
      <c r="D147" s="1">
        <v>20</v>
      </c>
      <c r="E147" s="1" t="s">
        <v>217</v>
      </c>
      <c r="F147" s="1" t="s">
        <v>212</v>
      </c>
      <c r="G147" s="1">
        <f>60*'Base Stats'!B7</f>
        <v>1020</v>
      </c>
      <c r="H147" s="1" t="s">
        <v>217</v>
      </c>
      <c r="I147" s="1" t="s">
        <v>214</v>
      </c>
    </row>
    <row r="148" spans="1:9" ht="15">
      <c r="A148" s="1">
        <v>3</v>
      </c>
      <c r="B148" t="s">
        <v>488</v>
      </c>
      <c r="C148" t="s">
        <v>241</v>
      </c>
      <c r="D148" s="1">
        <v>2</v>
      </c>
      <c r="E148" s="1">
        <f>60*'Base Stats'!B7</f>
        <v>1020</v>
      </c>
      <c r="F148" s="1" t="s">
        <v>212</v>
      </c>
      <c r="G148" s="1">
        <f>'Base Stats'!B7*10</f>
        <v>170</v>
      </c>
      <c r="H148" s="1" t="s">
        <v>217</v>
      </c>
      <c r="I148" s="1" t="s">
        <v>243</v>
      </c>
    </row>
    <row r="149" spans="1:9" ht="15">
      <c r="A149" s="1">
        <v>3</v>
      </c>
      <c r="B149" t="s">
        <v>159</v>
      </c>
      <c r="C149" t="s">
        <v>229</v>
      </c>
      <c r="D149" s="1">
        <v>20</v>
      </c>
      <c r="E149" s="1" t="s">
        <v>215</v>
      </c>
      <c r="F149" s="1" t="s">
        <v>212</v>
      </c>
      <c r="G149" s="1">
        <f>5*'Base Stats'!B7</f>
        <v>85</v>
      </c>
      <c r="H149" s="1" t="s">
        <v>235</v>
      </c>
      <c r="I149" s="1" t="s">
        <v>214</v>
      </c>
    </row>
    <row r="150" spans="1:9" ht="15">
      <c r="A150" s="1">
        <v>3</v>
      </c>
      <c r="B150" t="s">
        <v>160</v>
      </c>
      <c r="C150" t="s">
        <v>266</v>
      </c>
      <c r="D150" s="1">
        <v>2</v>
      </c>
      <c r="E150" s="1">
        <f>120+30*'Base Stats'!B7</f>
        <v>630</v>
      </c>
      <c r="F150" s="1" t="s">
        <v>212</v>
      </c>
      <c r="G150" s="1" t="s">
        <v>217</v>
      </c>
      <c r="H150" s="1" t="s">
        <v>226</v>
      </c>
      <c r="I150" s="1" t="s">
        <v>243</v>
      </c>
    </row>
    <row r="151" spans="1:9" ht="15">
      <c r="A151" s="1">
        <v>3</v>
      </c>
      <c r="B151" t="s">
        <v>161</v>
      </c>
      <c r="C151" t="s">
        <v>233</v>
      </c>
      <c r="D151" s="1">
        <v>6</v>
      </c>
      <c r="E151" s="1">
        <v>0</v>
      </c>
      <c r="F151" s="1" t="s">
        <v>212</v>
      </c>
      <c r="G151" s="1">
        <f>'Base Stats'!B7</f>
        <v>17</v>
      </c>
      <c r="H151" s="1" t="s">
        <v>257</v>
      </c>
      <c r="I151" s="1" t="s">
        <v>214</v>
      </c>
    </row>
    <row r="152" spans="1:9" ht="15">
      <c r="A152" s="1">
        <v>3</v>
      </c>
      <c r="B152" t="s">
        <v>162</v>
      </c>
      <c r="C152" t="s">
        <v>266</v>
      </c>
      <c r="D152" s="1">
        <v>3</v>
      </c>
      <c r="E152" s="1">
        <v>30</v>
      </c>
      <c r="F152" s="1" t="s">
        <v>212</v>
      </c>
      <c r="G152" s="1">
        <f>3+'Base Stats'!B7</f>
        <v>20</v>
      </c>
      <c r="H152" s="1" t="s">
        <v>267</v>
      </c>
      <c r="I152" s="1" t="s">
        <v>243</v>
      </c>
    </row>
    <row r="153" spans="1:9" ht="15">
      <c r="A153" s="1">
        <v>3</v>
      </c>
      <c r="B153" t="s">
        <v>163</v>
      </c>
      <c r="C153" t="s">
        <v>229</v>
      </c>
      <c r="D153" s="1">
        <v>6</v>
      </c>
      <c r="E153" s="1" t="s">
        <v>215</v>
      </c>
      <c r="F153" s="1" t="s">
        <v>216</v>
      </c>
      <c r="G153" s="1" t="s">
        <v>223</v>
      </c>
      <c r="H153" s="1" t="s">
        <v>217</v>
      </c>
      <c r="I153" s="1" t="s">
        <v>217</v>
      </c>
    </row>
    <row r="154" spans="1:9" ht="15">
      <c r="A154" s="1">
        <v>3</v>
      </c>
      <c r="B154" t="s">
        <v>164</v>
      </c>
      <c r="C154" t="s">
        <v>229</v>
      </c>
      <c r="D154" s="1">
        <v>6</v>
      </c>
      <c r="E154" s="1">
        <f>30*'Base Stats'!B7</f>
        <v>510</v>
      </c>
      <c r="F154" s="1" t="s">
        <v>216</v>
      </c>
      <c r="G154" s="1" t="s">
        <v>223</v>
      </c>
      <c r="H154" s="1" t="s">
        <v>261</v>
      </c>
      <c r="I154" s="1" t="s">
        <v>214</v>
      </c>
    </row>
    <row r="155" spans="1:9" ht="15">
      <c r="A155" s="1">
        <v>3</v>
      </c>
      <c r="B155" t="s">
        <v>165</v>
      </c>
      <c r="C155" t="s">
        <v>231</v>
      </c>
      <c r="D155" s="1">
        <v>6</v>
      </c>
      <c r="E155" s="1">
        <f>30*'Base Stats'!B7</f>
        <v>510</v>
      </c>
      <c r="F155" s="1" t="s">
        <v>212</v>
      </c>
      <c r="G155" s="1">
        <f>10*'Base Stats'!B7</f>
        <v>170</v>
      </c>
      <c r="H155" s="1" t="str">
        <f>10*'Base Stats'!B7&amp;"' square"</f>
        <v>170' square</v>
      </c>
      <c r="I155" s="1" t="s">
        <v>214</v>
      </c>
    </row>
    <row r="156" spans="1:9" ht="15">
      <c r="A156" s="1">
        <v>3</v>
      </c>
      <c r="B156" t="s">
        <v>166</v>
      </c>
      <c r="C156" t="s">
        <v>249</v>
      </c>
      <c r="D156" s="1">
        <v>3</v>
      </c>
      <c r="E156" s="1">
        <v>30</v>
      </c>
      <c r="F156" s="1" t="s">
        <v>216</v>
      </c>
      <c r="G156" s="1" t="s">
        <v>268</v>
      </c>
      <c r="H156" s="1" t="str">
        <f>ROUNDDOWN(1+'Base Stats'!B7/2,0)&amp;" Creatures"</f>
        <v>9 Creatures</v>
      </c>
      <c r="I156" s="1" t="s">
        <v>214</v>
      </c>
    </row>
    <row r="157" spans="1:9" ht="15">
      <c r="A157" s="1">
        <v>3</v>
      </c>
      <c r="B157" t="s">
        <v>167</v>
      </c>
      <c r="C157" t="s">
        <v>262</v>
      </c>
      <c r="D157" s="1">
        <v>6</v>
      </c>
      <c r="E157" s="1" t="s">
        <v>215</v>
      </c>
      <c r="F157" s="1" t="s">
        <v>216</v>
      </c>
      <c r="G157" s="1">
        <f>60*'Base Stats'!B7</f>
        <v>1020</v>
      </c>
      <c r="H157" s="1" t="s">
        <v>226</v>
      </c>
      <c r="I157" s="1" t="s">
        <v>214</v>
      </c>
    </row>
    <row r="158" spans="1:9" ht="15">
      <c r="A158" s="1">
        <v>4</v>
      </c>
      <c r="B158" t="s">
        <v>168</v>
      </c>
      <c r="C158" t="s">
        <v>234</v>
      </c>
      <c r="D158" s="1">
        <v>20</v>
      </c>
      <c r="E158" s="1">
        <v>30</v>
      </c>
      <c r="F158" s="1" t="s">
        <v>212</v>
      </c>
      <c r="G158" s="1" t="s">
        <v>217</v>
      </c>
      <c r="H158" s="1" t="s">
        <v>226</v>
      </c>
      <c r="I158" s="1" t="s">
        <v>217</v>
      </c>
    </row>
    <row r="159" spans="1:9" ht="15">
      <c r="A159" s="1">
        <v>4</v>
      </c>
      <c r="B159" t="s">
        <v>169</v>
      </c>
      <c r="C159" t="s">
        <v>218</v>
      </c>
      <c r="D159" s="1">
        <v>6</v>
      </c>
      <c r="E159" s="1" t="s">
        <v>215</v>
      </c>
      <c r="F159" s="1" t="s">
        <v>212</v>
      </c>
      <c r="G159" s="1" t="s">
        <v>217</v>
      </c>
      <c r="H159" s="1" t="s">
        <v>226</v>
      </c>
      <c r="I159" s="1" t="s">
        <v>243</v>
      </c>
    </row>
    <row r="160" spans="1:9" ht="15">
      <c r="A160" s="1">
        <v>4</v>
      </c>
      <c r="B160" t="s">
        <v>170</v>
      </c>
      <c r="C160" t="s">
        <v>225</v>
      </c>
      <c r="D160" s="1">
        <v>7</v>
      </c>
      <c r="E160" s="1" t="s">
        <v>215</v>
      </c>
      <c r="F160" s="1" t="s">
        <v>216</v>
      </c>
      <c r="G160" s="1" t="s">
        <v>223</v>
      </c>
      <c r="H160" s="1" t="s">
        <v>226</v>
      </c>
      <c r="I160" s="1" t="s">
        <v>214</v>
      </c>
    </row>
    <row r="161" spans="1:9" ht="15">
      <c r="A161" s="1">
        <v>4</v>
      </c>
      <c r="B161" t="s">
        <v>496</v>
      </c>
      <c r="C161" t="s">
        <v>249</v>
      </c>
      <c r="D161" s="1">
        <v>1</v>
      </c>
      <c r="E161" s="1">
        <v>15</v>
      </c>
      <c r="F161" s="1" t="s">
        <v>216</v>
      </c>
      <c r="G161" s="1" t="s">
        <v>497</v>
      </c>
      <c r="H161" s="1" t="str">
        <f>ROUNDDOWN('Base Stats'!B7/2,0)&amp;" Creatures"</f>
        <v>8 Creatures</v>
      </c>
      <c r="I161" s="1" t="s">
        <v>214</v>
      </c>
    </row>
    <row r="162" spans="1:9" ht="15">
      <c r="A162" s="1">
        <v>4</v>
      </c>
      <c r="B162" t="s">
        <v>171</v>
      </c>
      <c r="C162" t="s">
        <v>255</v>
      </c>
      <c r="D162" s="1">
        <v>20</v>
      </c>
      <c r="E162" s="1">
        <v>5</v>
      </c>
      <c r="F162" s="1" t="s">
        <v>212</v>
      </c>
      <c r="G162" s="1">
        <v>1</v>
      </c>
      <c r="H162" s="1" t="s">
        <v>270</v>
      </c>
      <c r="I162" s="1" t="s">
        <v>214</v>
      </c>
    </row>
    <row r="163" spans="1:9" ht="15">
      <c r="A163" s="1">
        <v>4</v>
      </c>
      <c r="B163" t="s">
        <v>172</v>
      </c>
      <c r="C163" t="s">
        <v>250</v>
      </c>
      <c r="D163" s="1">
        <v>200</v>
      </c>
      <c r="E163" s="1">
        <f>30*'Base Stats'!B7</f>
        <v>510</v>
      </c>
      <c r="F163" s="1" t="s">
        <v>212</v>
      </c>
      <c r="G163" s="1">
        <f>10*'Base Stats'!B7</f>
        <v>170</v>
      </c>
      <c r="H163" s="1" t="s">
        <v>271</v>
      </c>
      <c r="I163" s="1" t="s">
        <v>214</v>
      </c>
    </row>
    <row r="164" spans="1:9" ht="15">
      <c r="A164" s="1">
        <v>4</v>
      </c>
      <c r="B164" t="s">
        <v>173</v>
      </c>
      <c r="C164" t="s">
        <v>218</v>
      </c>
      <c r="D164" s="1">
        <v>7</v>
      </c>
      <c r="E164" s="1" t="s">
        <v>215</v>
      </c>
      <c r="F164" s="1" t="s">
        <v>212</v>
      </c>
      <c r="G164" s="1">
        <f>10*'Base Stats'!B7</f>
        <v>170</v>
      </c>
      <c r="H164" s="1" t="s">
        <v>226</v>
      </c>
      <c r="I164" s="1" t="s">
        <v>214</v>
      </c>
    </row>
    <row r="165" spans="1:9" ht="15">
      <c r="A165" s="1">
        <v>4</v>
      </c>
      <c r="B165" t="s">
        <v>174</v>
      </c>
      <c r="C165" t="s">
        <v>218</v>
      </c>
      <c r="D165" s="1">
        <v>200</v>
      </c>
      <c r="E165" s="1" t="s">
        <v>215</v>
      </c>
      <c r="F165" s="1" t="s">
        <v>212</v>
      </c>
      <c r="G165" s="1" t="s">
        <v>217</v>
      </c>
      <c r="H165" s="1" t="s">
        <v>226</v>
      </c>
      <c r="I165" s="1" t="s">
        <v>214</v>
      </c>
    </row>
    <row r="166" spans="1:9" ht="15">
      <c r="A166" s="1">
        <v>4</v>
      </c>
      <c r="B166" t="s">
        <v>175</v>
      </c>
      <c r="C166" t="s">
        <v>237</v>
      </c>
      <c r="D166" s="1" t="s">
        <v>217</v>
      </c>
      <c r="E166" s="1" t="s">
        <v>217</v>
      </c>
      <c r="F166" s="1" t="s">
        <v>212</v>
      </c>
      <c r="G166" s="1" t="s">
        <v>217</v>
      </c>
      <c r="H166" s="1" t="s">
        <v>226</v>
      </c>
      <c r="I166" s="1" t="s">
        <v>214</v>
      </c>
    </row>
    <row r="167" spans="1:9" ht="15">
      <c r="A167" s="1">
        <v>4</v>
      </c>
      <c r="B167" t="s">
        <v>176</v>
      </c>
      <c r="C167" t="s">
        <v>254</v>
      </c>
      <c r="D167" s="1">
        <v>4</v>
      </c>
      <c r="E167" s="1">
        <v>150</v>
      </c>
      <c r="F167" s="1" t="s">
        <v>212</v>
      </c>
      <c r="G167" s="1">
        <f>3*'Base Stats'!B7</f>
        <v>51</v>
      </c>
      <c r="H167" s="1" t="s">
        <v>226</v>
      </c>
      <c r="I167" s="1" t="s">
        <v>243</v>
      </c>
    </row>
    <row r="168" spans="1:9" ht="15">
      <c r="A168" s="1">
        <v>4</v>
      </c>
      <c r="B168" t="s">
        <v>177</v>
      </c>
      <c r="C168" t="s">
        <v>225</v>
      </c>
      <c r="D168" s="1">
        <v>7</v>
      </c>
      <c r="E168" s="1" t="s">
        <v>215</v>
      </c>
      <c r="F168" s="1" t="s">
        <v>216</v>
      </c>
      <c r="G168" s="1" t="s">
        <v>223</v>
      </c>
      <c r="H168" s="1" t="str">
        <f>'Base Stats'!B7/2&amp;" cu foot"</f>
        <v>8.5 cu foot</v>
      </c>
      <c r="I168" s="1" t="s">
        <v>214</v>
      </c>
    </row>
    <row r="169" spans="1:9" ht="15">
      <c r="A169" s="1">
        <v>4</v>
      </c>
      <c r="B169" t="s">
        <v>178</v>
      </c>
      <c r="C169" t="s">
        <v>236</v>
      </c>
      <c r="D169" s="1">
        <v>7</v>
      </c>
      <c r="E169" s="1">
        <v>120</v>
      </c>
      <c r="F169" s="1" t="s">
        <v>212</v>
      </c>
      <c r="G169" s="1">
        <v>1</v>
      </c>
      <c r="H169" s="1" t="s">
        <v>269</v>
      </c>
      <c r="I169" s="1" t="s">
        <v>214</v>
      </c>
    </row>
    <row r="170" spans="1:9" ht="15">
      <c r="A170" s="1">
        <v>4</v>
      </c>
      <c r="B170" t="s">
        <v>179</v>
      </c>
      <c r="C170" t="s">
        <v>229</v>
      </c>
      <c r="D170" s="1">
        <v>7</v>
      </c>
      <c r="E170" s="1" t="s">
        <v>215</v>
      </c>
      <c r="F170" s="1" t="s">
        <v>212</v>
      </c>
      <c r="G170" s="1">
        <f>10*'Base Stats'!B7</f>
        <v>170</v>
      </c>
      <c r="H170" s="1" t="s">
        <v>248</v>
      </c>
      <c r="I170" s="1" t="s">
        <v>214</v>
      </c>
    </row>
    <row r="171" spans="1:9" ht="15">
      <c r="A171" s="1">
        <v>4</v>
      </c>
      <c r="B171" t="s">
        <v>180</v>
      </c>
      <c r="C171" t="s">
        <v>228</v>
      </c>
      <c r="D171" s="1">
        <v>2400</v>
      </c>
      <c r="E171" s="1">
        <v>30</v>
      </c>
      <c r="F171" s="1" t="s">
        <v>212</v>
      </c>
      <c r="G171" s="1">
        <f>'Base Stats'!B7</f>
        <v>17</v>
      </c>
      <c r="H171" s="1" t="s">
        <v>217</v>
      </c>
      <c r="I171" s="1" t="s">
        <v>214</v>
      </c>
    </row>
    <row r="172" spans="1:9" ht="15">
      <c r="A172" s="1">
        <v>4</v>
      </c>
      <c r="B172" t="s">
        <v>65</v>
      </c>
      <c r="C172" t="s">
        <v>229</v>
      </c>
      <c r="D172" s="1">
        <v>20</v>
      </c>
      <c r="E172" s="1" t="s">
        <v>215</v>
      </c>
      <c r="F172" s="1" t="s">
        <v>212</v>
      </c>
      <c r="G172" s="1">
        <f>10*'Base Stats'!B7</f>
        <v>170</v>
      </c>
      <c r="H172" s="1" t="s">
        <v>226</v>
      </c>
      <c r="I172" s="1" t="s">
        <v>214</v>
      </c>
    </row>
    <row r="173" spans="1:9" ht="15">
      <c r="A173" s="1">
        <v>4</v>
      </c>
      <c r="B173" t="s">
        <v>181</v>
      </c>
      <c r="C173" t="s">
        <v>254</v>
      </c>
      <c r="D173" s="1">
        <v>5</v>
      </c>
      <c r="E173" s="1">
        <v>90</v>
      </c>
      <c r="F173" s="1" t="s">
        <v>212</v>
      </c>
      <c r="G173" s="1">
        <f>10+3*'Base Stats'!B7</f>
        <v>61</v>
      </c>
      <c r="H173" s="1" t="s">
        <v>226</v>
      </c>
      <c r="I173" s="1" t="s">
        <v>243</v>
      </c>
    </row>
    <row r="174" spans="1:9" ht="15">
      <c r="A174" s="1">
        <v>5</v>
      </c>
      <c r="B174" t="s">
        <v>210</v>
      </c>
      <c r="C174" t="s">
        <v>241</v>
      </c>
      <c r="D174" s="1">
        <v>8</v>
      </c>
      <c r="E174" s="1" t="s">
        <v>215</v>
      </c>
      <c r="F174" s="1" t="s">
        <v>212</v>
      </c>
      <c r="G174" s="1">
        <f>60+10*'Base Stats'!B7</f>
        <v>230</v>
      </c>
      <c r="H174" s="1" t="s">
        <v>226</v>
      </c>
      <c r="I174" s="1" t="s">
        <v>214</v>
      </c>
    </row>
    <row r="175" spans="1:9" ht="15">
      <c r="A175" s="1">
        <v>5</v>
      </c>
      <c r="B175" t="s">
        <v>182</v>
      </c>
      <c r="C175" t="s">
        <v>211</v>
      </c>
      <c r="D175" s="1">
        <v>200</v>
      </c>
      <c r="E175" s="1" t="s">
        <v>215</v>
      </c>
      <c r="F175" s="1" t="s">
        <v>212</v>
      </c>
      <c r="G175" s="1" t="s">
        <v>223</v>
      </c>
      <c r="H175" s="1" t="s">
        <v>272</v>
      </c>
      <c r="I175" s="1" t="s">
        <v>214</v>
      </c>
    </row>
    <row r="176" spans="1:9" ht="15">
      <c r="A176" s="1">
        <v>5</v>
      </c>
      <c r="B176" t="s">
        <v>183</v>
      </c>
      <c r="C176" t="s">
        <v>250</v>
      </c>
      <c r="D176" s="1">
        <v>200</v>
      </c>
      <c r="E176" s="1" t="s">
        <v>217</v>
      </c>
      <c r="F176" s="1" t="s">
        <v>212</v>
      </c>
      <c r="G176" s="1">
        <f>10*'Base Stats'!B7</f>
        <v>170</v>
      </c>
      <c r="H176" s="1" t="str">
        <f>'Base Stats'!B7&amp;"x10' cubes"</f>
        <v>17x10' cubes</v>
      </c>
      <c r="I176" s="1" t="s">
        <v>243</v>
      </c>
    </row>
    <row r="177" spans="1:9" ht="15">
      <c r="A177" s="1">
        <v>5</v>
      </c>
      <c r="B177" t="s">
        <v>184</v>
      </c>
      <c r="C177" t="s">
        <v>277</v>
      </c>
      <c r="D177" s="1">
        <v>5</v>
      </c>
      <c r="E177" s="1">
        <v>90</v>
      </c>
      <c r="F177" s="1" t="s">
        <v>216</v>
      </c>
      <c r="G177" s="1">
        <f>'Base Stats'!B7</f>
        <v>17</v>
      </c>
      <c r="H177" s="1" t="s">
        <v>278</v>
      </c>
      <c r="I177" s="1" t="s">
        <v>214</v>
      </c>
    </row>
    <row r="178" spans="1:9" ht="15">
      <c r="A178" s="1">
        <v>5</v>
      </c>
      <c r="B178" t="s">
        <v>482</v>
      </c>
      <c r="C178" t="s">
        <v>228</v>
      </c>
      <c r="D178" s="1">
        <v>200</v>
      </c>
      <c r="E178" s="1">
        <v>0</v>
      </c>
      <c r="F178" s="1" t="s">
        <v>212</v>
      </c>
      <c r="G178" s="1" t="s">
        <v>217</v>
      </c>
      <c r="H178" s="1" t="s">
        <v>217</v>
      </c>
      <c r="I178" s="1" t="s">
        <v>214</v>
      </c>
    </row>
    <row r="179" spans="1:9" ht="15">
      <c r="A179" s="1">
        <v>5</v>
      </c>
      <c r="B179" t="s">
        <v>185</v>
      </c>
      <c r="C179" t="s">
        <v>225</v>
      </c>
      <c r="D179" s="1">
        <v>8</v>
      </c>
      <c r="E179" s="1" t="s">
        <v>215</v>
      </c>
      <c r="F179" s="1" t="s">
        <v>216</v>
      </c>
      <c r="G179" s="1" t="s">
        <v>223</v>
      </c>
      <c r="H179" s="1" t="s">
        <v>226</v>
      </c>
      <c r="I179" s="1" t="s">
        <v>214</v>
      </c>
    </row>
    <row r="180" spans="1:9" ht="15">
      <c r="A180" s="1">
        <v>5</v>
      </c>
      <c r="B180" t="s">
        <v>186</v>
      </c>
      <c r="C180" t="s">
        <v>273</v>
      </c>
      <c r="D180" s="1">
        <v>8</v>
      </c>
      <c r="E180" s="1" t="s">
        <v>215</v>
      </c>
      <c r="F180" s="1" t="s">
        <v>212</v>
      </c>
      <c r="G180" s="1">
        <f>'Base Stats'!B7</f>
        <v>17</v>
      </c>
      <c r="H180" s="1" t="s">
        <v>226</v>
      </c>
      <c r="I180" s="1" t="s">
        <v>243</v>
      </c>
    </row>
    <row r="181" spans="1:9" ht="15">
      <c r="A181" s="1">
        <v>5</v>
      </c>
      <c r="B181" t="s">
        <v>187</v>
      </c>
      <c r="C181" t="s">
        <v>250</v>
      </c>
      <c r="D181" s="1">
        <v>200</v>
      </c>
      <c r="E181" s="1" t="s">
        <v>217</v>
      </c>
      <c r="F181" s="1" t="s">
        <v>212</v>
      </c>
      <c r="G181" s="1">
        <f>10*'Base Stats'!B7</f>
        <v>170</v>
      </c>
      <c r="H181" s="1" t="str">
        <f>5*'Base Stats'!B7&amp;"' cube"</f>
        <v>85' cube</v>
      </c>
      <c r="I181" s="1" t="s">
        <v>214</v>
      </c>
    </row>
    <row r="182" spans="1:9" ht="15">
      <c r="A182" s="1">
        <v>5</v>
      </c>
      <c r="B182" t="s">
        <v>188</v>
      </c>
      <c r="C182" t="s">
        <v>233</v>
      </c>
      <c r="D182" s="1">
        <v>8</v>
      </c>
      <c r="E182" s="1">
        <v>180</v>
      </c>
      <c r="F182" s="1" t="s">
        <v>212</v>
      </c>
      <c r="G182" s="1" t="s">
        <v>274</v>
      </c>
      <c r="H182" s="1" t="s">
        <v>275</v>
      </c>
      <c r="I182" s="1" t="s">
        <v>276</v>
      </c>
    </row>
    <row r="183" spans="1:9" ht="15">
      <c r="A183" s="1">
        <v>5</v>
      </c>
      <c r="B183" t="s">
        <v>189</v>
      </c>
      <c r="C183" t="s">
        <v>250</v>
      </c>
      <c r="D183" s="1">
        <v>200</v>
      </c>
      <c r="E183" s="1">
        <v>90</v>
      </c>
      <c r="F183" s="1" t="s">
        <v>212</v>
      </c>
      <c r="G183" s="1">
        <f>10*'Base Stats'!B7</f>
        <v>170</v>
      </c>
      <c r="H183" s="1" t="s">
        <v>271</v>
      </c>
      <c r="I183" s="1" t="s">
        <v>214</v>
      </c>
    </row>
    <row r="184" spans="1:9" ht="15">
      <c r="A184" s="1">
        <v>5</v>
      </c>
      <c r="B184" t="s">
        <v>190</v>
      </c>
      <c r="C184" t="s">
        <v>228</v>
      </c>
      <c r="D184" s="1">
        <f>20*60</f>
        <v>1200</v>
      </c>
      <c r="E184" s="1" t="s">
        <v>215</v>
      </c>
      <c r="F184" s="1" t="s">
        <v>212</v>
      </c>
      <c r="G184" s="1" t="s">
        <v>217</v>
      </c>
      <c r="H184" s="1" t="s">
        <v>217</v>
      </c>
      <c r="I184" s="1" t="s">
        <v>214</v>
      </c>
    </row>
    <row r="185" spans="1:9" ht="15">
      <c r="A185" s="1">
        <v>5</v>
      </c>
      <c r="B185" t="s">
        <v>191</v>
      </c>
      <c r="C185" t="s">
        <v>254</v>
      </c>
      <c r="D185" s="1">
        <v>20</v>
      </c>
      <c r="E185" s="1">
        <v>30</v>
      </c>
      <c r="F185" s="1" t="s">
        <v>212</v>
      </c>
      <c r="G185" s="1">
        <f>2*'Base Stats'!B7</f>
        <v>34</v>
      </c>
      <c r="H185" s="1" t="s">
        <v>226</v>
      </c>
      <c r="I185" s="1" t="s">
        <v>243</v>
      </c>
    </row>
    <row r="186" spans="1:9" ht="15">
      <c r="A186" s="1">
        <v>5</v>
      </c>
      <c r="B186" t="s">
        <v>192</v>
      </c>
      <c r="C186" t="s">
        <v>264</v>
      </c>
      <c r="D186" s="1">
        <v>8</v>
      </c>
      <c r="E186" s="1" t="s">
        <v>215</v>
      </c>
      <c r="F186" s="1" t="s">
        <v>212</v>
      </c>
      <c r="G186" s="1" t="s">
        <v>223</v>
      </c>
      <c r="H186" s="1" t="s">
        <v>226</v>
      </c>
      <c r="I186" s="1" t="s">
        <v>243</v>
      </c>
    </row>
    <row r="187" spans="1:9" ht="15">
      <c r="A187" s="1">
        <v>5</v>
      </c>
      <c r="B187" t="s">
        <v>193</v>
      </c>
      <c r="C187" t="s">
        <v>231</v>
      </c>
      <c r="D187" s="1">
        <v>7</v>
      </c>
      <c r="E187" s="1">
        <v>360</v>
      </c>
      <c r="F187" s="1" t="s">
        <v>212</v>
      </c>
      <c r="G187" s="1">
        <f>'Base Stats'!B7</f>
        <v>17</v>
      </c>
      <c r="H187" s="1" t="s">
        <v>217</v>
      </c>
      <c r="I187" s="1" t="s">
        <v>214</v>
      </c>
    </row>
    <row r="188" spans="1:9" ht="15">
      <c r="A188" s="1">
        <v>5</v>
      </c>
      <c r="B188" t="s">
        <v>194</v>
      </c>
      <c r="C188" t="s">
        <v>230</v>
      </c>
      <c r="D188" s="1">
        <v>20</v>
      </c>
      <c r="E188" s="1">
        <v>90</v>
      </c>
      <c r="F188" s="1" t="s">
        <v>216</v>
      </c>
      <c r="G188" s="1" t="s">
        <v>223</v>
      </c>
      <c r="H188" s="1" t="s">
        <v>226</v>
      </c>
      <c r="I188" s="1" t="s">
        <v>217</v>
      </c>
    </row>
    <row r="189" spans="1:9" ht="15">
      <c r="A189" s="1">
        <v>5</v>
      </c>
      <c r="B189" t="s">
        <v>195</v>
      </c>
      <c r="C189" t="s">
        <v>252</v>
      </c>
      <c r="D189" s="1">
        <v>5</v>
      </c>
      <c r="E189" s="1">
        <v>90</v>
      </c>
      <c r="F189" s="1" t="s">
        <v>216</v>
      </c>
      <c r="G189" s="1" t="s">
        <v>217</v>
      </c>
      <c r="H189" s="1" t="s">
        <v>226</v>
      </c>
      <c r="I189" s="1" t="s">
        <v>243</v>
      </c>
    </row>
    <row r="190" spans="1:3" ht="15">
      <c r="A190" s="1">
        <v>5</v>
      </c>
      <c r="B190" t="s">
        <v>5</v>
      </c>
      <c r="C190" t="s">
        <v>500</v>
      </c>
    </row>
    <row r="191" spans="1:9" ht="15">
      <c r="A191" s="1">
        <v>5</v>
      </c>
      <c r="B191" t="s">
        <v>196</v>
      </c>
      <c r="C191" t="s">
        <v>228</v>
      </c>
      <c r="D191" s="1">
        <v>20</v>
      </c>
      <c r="E191" s="1" t="s">
        <v>215</v>
      </c>
      <c r="F191" s="1" t="s">
        <v>212</v>
      </c>
      <c r="G191" s="1">
        <f>'Base Stats'!B7</f>
        <v>17</v>
      </c>
      <c r="H191" s="1" t="s">
        <v>217</v>
      </c>
      <c r="I191" s="1" t="s">
        <v>214</v>
      </c>
    </row>
    <row r="192" spans="1:9" ht="15">
      <c r="A192" s="1">
        <v>5</v>
      </c>
      <c r="B192" t="s">
        <v>197</v>
      </c>
      <c r="C192" t="s">
        <v>228</v>
      </c>
      <c r="D192" s="1">
        <v>8</v>
      </c>
      <c r="E192" s="1" t="s">
        <v>215</v>
      </c>
      <c r="F192" s="1" t="s">
        <v>212</v>
      </c>
      <c r="G192" s="1">
        <f>'Base Stats'!B7</f>
        <v>17</v>
      </c>
      <c r="H192" s="1" t="s">
        <v>226</v>
      </c>
      <c r="I192" s="1" t="s">
        <v>214</v>
      </c>
    </row>
    <row r="193" spans="1:9" ht="15">
      <c r="A193" s="1">
        <v>5</v>
      </c>
      <c r="B193" t="s">
        <v>198</v>
      </c>
      <c r="C193" t="s">
        <v>236</v>
      </c>
      <c r="D193" s="1">
        <v>8</v>
      </c>
      <c r="E193" s="1">
        <v>240</v>
      </c>
      <c r="F193" s="1" t="s">
        <v>212</v>
      </c>
      <c r="G193" s="1" t="s">
        <v>217</v>
      </c>
      <c r="H193" s="1" t="s">
        <v>217</v>
      </c>
      <c r="I193" s="1" t="s">
        <v>214</v>
      </c>
    </row>
    <row r="194" spans="1:9" ht="15">
      <c r="A194" s="1">
        <v>6</v>
      </c>
      <c r="B194" t="s">
        <v>317</v>
      </c>
      <c r="C194" t="s">
        <v>492</v>
      </c>
      <c r="D194" s="1">
        <v>9</v>
      </c>
      <c r="E194" s="1">
        <v>90</v>
      </c>
      <c r="F194" s="1" t="s">
        <v>216</v>
      </c>
      <c r="G194" s="1">
        <f>'Base Stats'!B7</f>
        <v>17</v>
      </c>
      <c r="H194" s="1" t="str">
        <f>'Base Stats'!B7&amp;" cu ft"</f>
        <v>17 cu ft</v>
      </c>
      <c r="I194" s="1" t="s">
        <v>214</v>
      </c>
    </row>
    <row r="195" spans="1:9" ht="15">
      <c r="A195" s="1">
        <v>6</v>
      </c>
      <c r="B195" t="s">
        <v>199</v>
      </c>
      <c r="C195" t="s">
        <v>279</v>
      </c>
      <c r="D195" s="1">
        <v>9</v>
      </c>
      <c r="E195" s="1">
        <v>90</v>
      </c>
      <c r="F195" s="1" t="s">
        <v>216</v>
      </c>
      <c r="G195" s="1">
        <f>3*'Base Stats'!B7</f>
        <v>51</v>
      </c>
      <c r="H195" s="1" t="s">
        <v>217</v>
      </c>
      <c r="I195" s="1" t="s">
        <v>217</v>
      </c>
    </row>
    <row r="196" spans="1:9" ht="15">
      <c r="A196" s="1">
        <v>6</v>
      </c>
      <c r="B196" t="s">
        <v>200</v>
      </c>
      <c r="C196" t="s">
        <v>236</v>
      </c>
      <c r="D196" s="1">
        <v>120</v>
      </c>
      <c r="E196" s="1">
        <v>240</v>
      </c>
      <c r="F196" s="1" t="s">
        <v>216</v>
      </c>
      <c r="G196" s="1">
        <f>10*'Base Stats'!B7</f>
        <v>170</v>
      </c>
      <c r="H196" s="1" t="s">
        <v>217</v>
      </c>
      <c r="I196" s="1" t="s">
        <v>214</v>
      </c>
    </row>
    <row r="197" spans="1:9" ht="15">
      <c r="A197" s="1">
        <v>6</v>
      </c>
      <c r="B197" t="s">
        <v>201</v>
      </c>
      <c r="C197" t="s">
        <v>250</v>
      </c>
      <c r="D197" s="1">
        <v>20</v>
      </c>
      <c r="E197" s="1">
        <f>30*'Base Stats'!B7</f>
        <v>510</v>
      </c>
      <c r="F197" s="1" t="s">
        <v>212</v>
      </c>
      <c r="G197" s="1" t="str">
        <f>"1d4+"&amp;ROUNDDOWN('Base Stats'!B7/2,0)</f>
        <v>1d4+8</v>
      </c>
      <c r="H197" s="1" t="str">
        <f>5*'Base Stats'!B7&amp;"' cube"</f>
        <v>85' cube</v>
      </c>
      <c r="I197" s="1" t="s">
        <v>243</v>
      </c>
    </row>
    <row r="198" spans="1:9" ht="15">
      <c r="A198" s="1">
        <v>6</v>
      </c>
      <c r="B198" t="s">
        <v>202</v>
      </c>
      <c r="C198" t="s">
        <v>228</v>
      </c>
      <c r="D198" s="1">
        <v>60</v>
      </c>
      <c r="E198" s="1" t="s">
        <v>215</v>
      </c>
      <c r="F198" s="1" t="s">
        <v>212</v>
      </c>
      <c r="G198" s="1">
        <f>10*'Base Stats'!B7</f>
        <v>170</v>
      </c>
      <c r="H198" s="1" t="s">
        <v>226</v>
      </c>
      <c r="I198" s="1" t="s">
        <v>214</v>
      </c>
    </row>
    <row r="199" spans="1:9" ht="15">
      <c r="A199" s="1">
        <v>6</v>
      </c>
      <c r="B199" t="s">
        <v>203</v>
      </c>
      <c r="C199" t="s">
        <v>225</v>
      </c>
      <c r="D199" s="1">
        <v>20</v>
      </c>
      <c r="E199" s="1" t="s">
        <v>215</v>
      </c>
      <c r="F199" s="1" t="s">
        <v>216</v>
      </c>
      <c r="G199" s="1" t="s">
        <v>223</v>
      </c>
      <c r="H199" s="1" t="s">
        <v>226</v>
      </c>
      <c r="I199" s="1" t="s">
        <v>214</v>
      </c>
    </row>
    <row r="200" spans="1:9" ht="15">
      <c r="A200" s="1">
        <v>6</v>
      </c>
      <c r="B200" t="s">
        <v>484</v>
      </c>
      <c r="C200" t="s">
        <v>258</v>
      </c>
      <c r="D200" s="1">
        <v>200</v>
      </c>
      <c r="E200" s="1">
        <v>30</v>
      </c>
      <c r="F200" s="1" t="s">
        <v>212</v>
      </c>
      <c r="G200" s="1">
        <v>60</v>
      </c>
      <c r="H200" s="1" t="str">
        <f>'Base Stats'!B7&amp;" individuals"</f>
        <v>17 individuals</v>
      </c>
      <c r="I200" s="1" t="s">
        <v>214</v>
      </c>
    </row>
    <row r="201" spans="1:9" ht="15">
      <c r="A201" s="1">
        <v>6</v>
      </c>
      <c r="B201" t="s">
        <v>204</v>
      </c>
      <c r="C201" t="s">
        <v>252</v>
      </c>
      <c r="D201" s="1">
        <v>6</v>
      </c>
      <c r="E201" s="1">
        <v>90</v>
      </c>
      <c r="F201" s="1" t="s">
        <v>212</v>
      </c>
      <c r="G201" s="1" t="s">
        <v>280</v>
      </c>
      <c r="H201" s="1" t="s">
        <v>226</v>
      </c>
      <c r="I201" s="1" t="s">
        <v>243</v>
      </c>
    </row>
    <row r="202" spans="1:9" ht="15">
      <c r="A202" s="1">
        <v>6</v>
      </c>
      <c r="B202" t="s">
        <v>483</v>
      </c>
      <c r="C202" t="s">
        <v>234</v>
      </c>
      <c r="D202" s="1">
        <v>1</v>
      </c>
      <c r="E202" s="1">
        <v>0</v>
      </c>
      <c r="F202" s="1" t="s">
        <v>219</v>
      </c>
      <c r="G202" s="1" t="s">
        <v>217</v>
      </c>
      <c r="H202" s="1" t="s">
        <v>217</v>
      </c>
      <c r="I202" s="1" t="s">
        <v>214</v>
      </c>
    </row>
    <row r="203" spans="1:9" ht="15">
      <c r="A203" s="1">
        <v>7</v>
      </c>
      <c r="B203" t="s">
        <v>205</v>
      </c>
      <c r="C203" t="s">
        <v>230</v>
      </c>
      <c r="D203" s="1">
        <v>200</v>
      </c>
      <c r="E203" s="1">
        <v>0</v>
      </c>
      <c r="F203" s="1" t="s">
        <v>212</v>
      </c>
      <c r="G203" s="1">
        <f>'Base Stats'!B7*60</f>
        <v>1020</v>
      </c>
      <c r="H203" s="1" t="s">
        <v>217</v>
      </c>
      <c r="I203" s="1" t="s">
        <v>214</v>
      </c>
    </row>
    <row r="204" spans="1:9" ht="15">
      <c r="A204" s="1">
        <v>7</v>
      </c>
      <c r="B204" t="s">
        <v>206</v>
      </c>
      <c r="C204" t="s">
        <v>233</v>
      </c>
      <c r="D204" s="1">
        <v>1</v>
      </c>
      <c r="E204" s="1">
        <v>0</v>
      </c>
      <c r="F204" s="1" t="s">
        <v>219</v>
      </c>
      <c r="G204" s="1" t="s">
        <v>217</v>
      </c>
      <c r="H204" s="1" t="s">
        <v>240</v>
      </c>
      <c r="I204" s="1" t="s">
        <v>214</v>
      </c>
    </row>
    <row r="205" spans="1:9" ht="15">
      <c r="A205" s="1">
        <v>7</v>
      </c>
      <c r="B205" t="s">
        <v>281</v>
      </c>
      <c r="C205" t="s">
        <v>230</v>
      </c>
      <c r="D205" s="1">
        <v>60</v>
      </c>
      <c r="E205" s="1" t="s">
        <v>215</v>
      </c>
      <c r="F205" s="1" t="s">
        <v>212</v>
      </c>
      <c r="G205" s="1" t="s">
        <v>223</v>
      </c>
      <c r="H205" s="1" t="s">
        <v>226</v>
      </c>
      <c r="I205" s="1" t="s">
        <v>214</v>
      </c>
    </row>
    <row r="206" spans="1:9" ht="15">
      <c r="A206" s="1">
        <v>7</v>
      </c>
      <c r="B206" t="s">
        <v>207</v>
      </c>
      <c r="C206" t="s">
        <v>230</v>
      </c>
      <c r="D206" s="1">
        <v>60</v>
      </c>
      <c r="E206" s="1" t="s">
        <v>215</v>
      </c>
      <c r="F206" s="1" t="s">
        <v>216</v>
      </c>
      <c r="G206" s="1" t="s">
        <v>223</v>
      </c>
      <c r="H206" s="1" t="s">
        <v>226</v>
      </c>
      <c r="I206" s="1" t="s">
        <v>214</v>
      </c>
    </row>
    <row r="207" spans="1:9" ht="15">
      <c r="A207" s="1">
        <v>7</v>
      </c>
      <c r="B207" t="s">
        <v>208</v>
      </c>
      <c r="C207" t="s">
        <v>230</v>
      </c>
      <c r="D207" s="1">
        <v>200</v>
      </c>
      <c r="E207" s="1" t="s">
        <v>215</v>
      </c>
      <c r="F207" s="1" t="s">
        <v>212</v>
      </c>
      <c r="G207" s="1" t="s">
        <v>223</v>
      </c>
      <c r="H207" s="1" t="s">
        <v>226</v>
      </c>
      <c r="I207" s="1" t="s">
        <v>214</v>
      </c>
    </row>
    <row r="208" spans="1:9" ht="15">
      <c r="A208" s="1">
        <v>7</v>
      </c>
      <c r="B208" t="s">
        <v>498</v>
      </c>
      <c r="C208" t="s">
        <v>231</v>
      </c>
      <c r="D208" s="1">
        <v>4</v>
      </c>
      <c r="E208" s="1">
        <f>30*'Base Stats'!B7</f>
        <v>510</v>
      </c>
      <c r="F208" s="1" t="s">
        <v>212</v>
      </c>
      <c r="G208" s="1" t="s">
        <v>499</v>
      </c>
      <c r="H208" s="1" t="s">
        <v>217</v>
      </c>
      <c r="I208" s="1" t="s">
        <v>217</v>
      </c>
    </row>
    <row r="209" spans="1:9" ht="15">
      <c r="A209" s="1">
        <v>7</v>
      </c>
      <c r="B209" t="s">
        <v>209</v>
      </c>
      <c r="C209" t="s">
        <v>250</v>
      </c>
      <c r="D209" s="1">
        <v>20</v>
      </c>
      <c r="E209" s="1" t="s">
        <v>215</v>
      </c>
      <c r="F209" s="1" t="s">
        <v>212</v>
      </c>
      <c r="G209" s="1" t="s">
        <v>217</v>
      </c>
      <c r="H209" s="1" t="s">
        <v>213</v>
      </c>
      <c r="I209" s="1" t="s">
        <v>214</v>
      </c>
    </row>
    <row r="210" ht="15"/>
  </sheetData>
  <sheetProtection/>
  <autoFilter ref="A2:I209"/>
  <hyperlinks>
    <hyperlink ref="A1" location="'Brother Dafydd'!A1" display="Back to Top"/>
  </hyperlinks>
  <printOptions/>
  <pageMargins left="0.7" right="0.7" top="0.75" bottom="0.75" header="0.3" footer="0.3"/>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dc:creator>
  <cp:keywords/>
  <dc:description/>
  <cp:lastModifiedBy>Owen</cp:lastModifiedBy>
  <dcterms:created xsi:type="dcterms:W3CDTF">2010-01-19T17:08:20Z</dcterms:created>
  <dcterms:modified xsi:type="dcterms:W3CDTF">2012-10-01T21:30:46Z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